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4"/>
  </bookViews>
  <sheets>
    <sheet name="Table 4.1  (pub)" sheetId="1" r:id="rId1"/>
    <sheet name="4.2 (pub)" sheetId="2" r:id="rId2"/>
    <sheet name="4.3 (pub)" sheetId="3" r:id="rId3"/>
    <sheet name="4.4" sheetId="4" r:id="rId4"/>
    <sheet name="4.5" sheetId="5" r:id="rId5"/>
  </sheets>
  <externalReferences>
    <externalReference r:id="rId8"/>
    <externalReference r:id="rId9"/>
    <externalReference r:id="rId10"/>
  </externalReferences>
  <definedNames>
    <definedName name="_xlnm.Print_Area" localSheetId="1">'4.2 (pub)'!$A$1:$K$210</definedName>
    <definedName name="_xlnm.Print_Area" localSheetId="2">'4.3 (pub)'!$A$45:$K$255</definedName>
    <definedName name="_xlnm.Print_Area" localSheetId="3">'4.4'!$B$1:$K$30</definedName>
    <definedName name="_xlnm.Print_Area" localSheetId="4">'4.5'!$A$1:$L$45</definedName>
    <definedName name="_xlnm.Print_Area" localSheetId="0">'Table 4.1  (pub)'!$A$1:$K$124</definedName>
  </definedNames>
  <calcPr fullCalcOnLoad="1"/>
</workbook>
</file>

<file path=xl/sharedStrings.xml><?xml version="1.0" encoding="utf-8"?>
<sst xmlns="http://schemas.openxmlformats.org/spreadsheetml/2006/main" count="1241" uniqueCount="340">
  <si>
    <t>Table 4.1: Mental health-related separations and patient days, by hospital sector,  Australia, 1998–99 to 2002–03</t>
  </si>
  <si>
    <t>1999–00</t>
  </si>
  <si>
    <t>2000–01</t>
  </si>
  <si>
    <t>2001–02</t>
  </si>
  <si>
    <t>2002–03</t>
  </si>
  <si>
    <t>Number</t>
  </si>
  <si>
    <t>% change since 1998–99</t>
  </si>
  <si>
    <t>% of all mental   health-related</t>
  </si>
  <si>
    <t>Separations</t>
  </si>
  <si>
    <t>Same-day separations with specialised psychiatric care</t>
  </si>
  <si>
    <t>Public acute</t>
  </si>
  <si>
    <t>–4.2</t>
  </si>
  <si>
    <t>Public psychiatric</t>
  </si>
  <si>
    <t>–49.4</t>
  </si>
  <si>
    <t>Private</t>
  </si>
  <si>
    <t>Total</t>
  </si>
  <si>
    <t>Same-day separations without specialised psychiatric care</t>
  </si>
  <si>
    <t>. .</t>
  </si>
  <si>
    <t>All same-day mental health-related separations</t>
  </si>
  <si>
    <t>–38.3</t>
  </si>
  <si>
    <t>Total same-day separations</t>
  </si>
  <si>
    <t>Overnight separations with specialised psychiatric care</t>
  </si>
  <si>
    <t>–28.4</t>
  </si>
  <si>
    <t>Overnight separations without specialised psychiatric care</t>
  </si>
  <si>
    <t>–0.4</t>
  </si>
  <si>
    <t>–5.1</t>
  </si>
  <si>
    <t>All overnight mental health-related separations</t>
  </si>
  <si>
    <t>–23.4</t>
  </si>
  <si>
    <t>–4.9</t>
  </si>
  <si>
    <t>Separations with specialised psychiatric care</t>
  </si>
  <si>
    <t>–29.8</t>
  </si>
  <si>
    <t>Separations without specialised psychiatric care</t>
  </si>
  <si>
    <t>–25.8</t>
  </si>
  <si>
    <t>Total mental health-related separations</t>
  </si>
  <si>
    <t>–24.4</t>
  </si>
  <si>
    <t>–1.1</t>
  </si>
  <si>
    <t>(continued)</t>
  </si>
  <si>
    <t>Patient-days</t>
  </si>
  <si>
    <t>–29.4</t>
  </si>
  <si>
    <t>–5</t>
  </si>
  <si>
    <t>Patient-days for overnight separations without specialised psychiatric care</t>
  </si>
  <si>
    <t>–13</t>
  </si>
  <si>
    <t>–27.7</t>
  </si>
  <si>
    <t>–15.4</t>
  </si>
  <si>
    <t>Patient-days for all overnight mental health-related separations</t>
  </si>
  <si>
    <t>–28.7</t>
  </si>
  <si>
    <t>–7.1</t>
  </si>
  <si>
    <t>Total patient-days for all mental health-related separations</t>
  </si>
  <si>
    <t>–6.9</t>
  </si>
  <si>
    <t>Overnight separations</t>
  </si>
  <si>
    <t>% change since 1999–00</t>
  </si>
  <si>
    <t>n.p.</t>
  </si>
  <si>
    <t>–20.6</t>
  </si>
  <si>
    <t>–1.3</t>
  </si>
  <si>
    <t>Total psychiatric care days for all mental health-related separations</t>
  </si>
  <si>
    <t xml:space="preserve">(a)      For 1998–99, Queensland, Western Australia, South Australia and Tasmania reported data to the NHMD using ICD-9-CM, The data were </t>
  </si>
  <si>
    <t xml:space="preserve">          mapped  to ICD-10-AM for this analysis, as mental health-related principal diagnoses were defined using ICD-10-AM (see Appendix 3).</t>
  </si>
  <si>
    <t xml:space="preserve">(b)      In Tasmania some long-stay patients in public psychiatric hospitals were integrated into community mental health care services during 2000–01 and 2001–02. </t>
  </si>
  <si>
    <t xml:space="preserve">          Consequently, the number of separations and lengths of stay for public psychiatric hospitals may be inflated. </t>
  </si>
  <si>
    <t>(c)      The number of patient-days for separations with at least some specialised psychiatric care. This figure will not necessarily be equivalent</t>
  </si>
  <si>
    <t xml:space="preserve">          to a count of psychiatric care days as some separations will include days of specialised psychiatric care and days of other care.</t>
  </si>
  <si>
    <t xml:space="preserve">(d)      Statistical discharge and readmission of long-stay patients in public psychiatric hospitals in Queensland has resulted in inflated numbers </t>
  </si>
  <si>
    <t xml:space="preserve">          of patient-days and psychiatric care days for 1999–00 and reduced patient-days and psychiatric care days for 2000–01.  </t>
  </si>
  <si>
    <t xml:space="preserve">(e)      Psychiatric care days represent a portion of all mental health-related patient-days. Data for 1998–99 were not reported </t>
  </si>
  <si>
    <t xml:space="preserve">          for Western Australian hospitals, Tasmanian private hospitals or national data and are not comparable with the national data for 1999–00 or 2000–01.</t>
  </si>
  <si>
    <t>. .       Not applicable.</t>
  </si>
  <si>
    <t>n.p.    Not published.</t>
  </si>
  <si>
    <r>
      <t>1998–99</t>
    </r>
    <r>
      <rPr>
        <b/>
        <vertAlign val="superscript"/>
        <sz val="8"/>
        <rFont val="Arial"/>
        <family val="2"/>
      </rPr>
      <t>(a)</t>
    </r>
  </si>
  <si>
    <r>
      <t>Total</t>
    </r>
    <r>
      <rPr>
        <i/>
        <vertAlign val="superscript"/>
        <sz val="8"/>
        <rFont val="Arial"/>
        <family val="2"/>
      </rPr>
      <t>(b)</t>
    </r>
  </si>
  <si>
    <r>
      <t>Total overnight separations</t>
    </r>
    <r>
      <rPr>
        <i/>
        <vertAlign val="superscript"/>
        <sz val="8"/>
        <rFont val="Arial"/>
        <family val="2"/>
      </rPr>
      <t>(b)</t>
    </r>
  </si>
  <si>
    <r>
      <t>Total</t>
    </r>
    <r>
      <rPr>
        <b/>
        <vertAlign val="superscript"/>
        <sz val="8"/>
        <rFont val="Arial"/>
        <family val="2"/>
      </rPr>
      <t>(b)</t>
    </r>
  </si>
  <si>
    <r>
      <t>Table 4.1 (continued): Mental health-related separations and patient days, by hospital sector,</t>
    </r>
    <r>
      <rPr>
        <b/>
        <sz val="10"/>
        <rFont val="Book Antiqua"/>
        <family val="1"/>
      </rPr>
      <t xml:space="preserve">  Australia, 1998–99 to 2002–03</t>
    </r>
  </si>
  <si>
    <r>
      <t>Patient-days for overnight separations with specialised psychiatric care</t>
    </r>
    <r>
      <rPr>
        <b/>
        <vertAlign val="superscript"/>
        <sz val="8"/>
        <rFont val="Arial"/>
        <family val="2"/>
      </rPr>
      <t>(c)</t>
    </r>
  </si>
  <si>
    <r>
      <t>Total</t>
    </r>
    <r>
      <rPr>
        <i/>
        <vertAlign val="superscript"/>
        <sz val="8"/>
        <rFont val="Arial"/>
        <family val="2"/>
      </rPr>
      <t>(b)(d)</t>
    </r>
  </si>
  <si>
    <r>
      <t>Total overnight patient-days</t>
    </r>
    <r>
      <rPr>
        <i/>
        <vertAlign val="superscript"/>
        <sz val="8"/>
        <rFont val="Arial"/>
        <family val="2"/>
      </rPr>
      <t>(b)(d)</t>
    </r>
  </si>
  <si>
    <r>
      <t>Total</t>
    </r>
    <r>
      <rPr>
        <b/>
        <vertAlign val="superscript"/>
        <sz val="8"/>
        <rFont val="Arial"/>
        <family val="2"/>
      </rPr>
      <t>(b)(d)</t>
    </r>
  </si>
  <si>
    <r>
      <t>Psychiatric care days</t>
    </r>
    <r>
      <rPr>
        <b/>
        <vertAlign val="superscript"/>
        <sz val="8"/>
        <rFont val="Arial"/>
        <family val="2"/>
      </rPr>
      <t>(e)</t>
    </r>
  </si>
  <si>
    <r>
      <t>Total overnight psychiatric care days</t>
    </r>
    <r>
      <rPr>
        <i/>
        <vertAlign val="superscript"/>
        <sz val="8"/>
        <rFont val="Arial"/>
        <family val="2"/>
      </rPr>
      <t>(b)(d)</t>
    </r>
  </si>
  <si>
    <t>NSW</t>
  </si>
  <si>
    <t>Qld</t>
  </si>
  <si>
    <t>WA</t>
  </si>
  <si>
    <t>SA</t>
  </si>
  <si>
    <t>Tas</t>
  </si>
  <si>
    <t>ACT</t>
  </si>
  <si>
    <t>NT</t>
  </si>
  <si>
    <t>Same-day separations</t>
  </si>
  <si>
    <t>Public acute hospitals</t>
  </si>
  <si>
    <t>Public psychiatric hospitals</t>
  </si>
  <si>
    <t>Public hospitals</t>
  </si>
  <si>
    <t>Private hospitals</t>
  </si>
  <si>
    <t>All hospitals</t>
  </si>
  <si>
    <t>Public community mental health care establishments</t>
  </si>
  <si>
    <t>All hospitals and public community mental health care establishments</t>
  </si>
  <si>
    <t>All mental health-related same-day separations</t>
  </si>
  <si>
    <t>% of same-day separations with specialised psychiatric care</t>
  </si>
  <si>
    <t>sqrt N</t>
  </si>
  <si>
    <t>Lower CI</t>
  </si>
  <si>
    <t>Upper CI</t>
  </si>
  <si>
    <t>95% confidence intervals</t>
  </si>
  <si>
    <t>0.79 – 0.83</t>
  </si>
  <si>
    <t>1.68 – 1.76</t>
  </si>
  <si>
    <t>1.08 – 1.15</t>
  </si>
  <si>
    <t>0.61 – 0.68</t>
  </si>
  <si>
    <t>1.28 – 1.39</t>
  </si>
  <si>
    <t>1.5 – 1.73</t>
  </si>
  <si>
    <t>0.24 – 0.36</t>
  </si>
  <si>
    <t>0.25 – 0.43</t>
  </si>
  <si>
    <t>1.11 – 1.14</t>
  </si>
  <si>
    <t>Public hospitals and public community mental health care establishments</t>
  </si>
  <si>
    <t>Public residential establishments</t>
  </si>
  <si>
    <t>n.a.</t>
  </si>
  <si>
    <t>Public hospitals and public residential establishments</t>
  </si>
  <si>
    <t>All hospitals and public residential establishments</t>
  </si>
  <si>
    <t xml:space="preserve">Public hospitals </t>
  </si>
  <si>
    <t>All mental health-related overnight separations</t>
  </si>
  <si>
    <t>% of overnight separations with specialised psychiatric care</t>
  </si>
  <si>
    <t>8.3 – 8.5</t>
  </si>
  <si>
    <t>8.1 – 8.2</t>
  </si>
  <si>
    <t>8.9 – 9.1</t>
  </si>
  <si>
    <t>9.4 – 9.7</t>
  </si>
  <si>
    <t>11.1 – 11.5</t>
  </si>
  <si>
    <t>10.1 – 10.7</t>
  </si>
  <si>
    <t>5.5 – 6.1</t>
  </si>
  <si>
    <t>5.6 – 6.3</t>
  </si>
  <si>
    <t>8.7 – 8.8</t>
  </si>
  <si>
    <t>Total separations</t>
  </si>
  <si>
    <t>5.3 – 5.4</t>
  </si>
  <si>
    <t>5 – 5.1</t>
  </si>
  <si>
    <t>7 – 7.2</t>
  </si>
  <si>
    <t>6 – 6.2</t>
  </si>
  <si>
    <t>6.9 – 7.1</t>
  </si>
  <si>
    <t>7.3 – 7.8</t>
  </si>
  <si>
    <t>4.9 – 5.4</t>
  </si>
  <si>
    <t>3.9 – 4.5</t>
  </si>
  <si>
    <t>5.8 – 5.9</t>
  </si>
  <si>
    <t>3.8 – 3.9</t>
  </si>
  <si>
    <t>4.8 – 4.9</t>
  </si>
  <si>
    <t>2.9 – 3.1</t>
  </si>
  <si>
    <t>4 – 4.2</t>
  </si>
  <si>
    <t>5.5 – 5.7</t>
  </si>
  <si>
    <t>4.3 – 4.7</t>
  </si>
  <si>
    <t>0.7 – 0.9</t>
  </si>
  <si>
    <t>1.8 – 2.2</t>
  </si>
  <si>
    <t>4 – 4.1</t>
  </si>
  <si>
    <t>% of separations with specialised psychiatric care</t>
  </si>
  <si>
    <t>9.1 – 9.3</t>
  </si>
  <si>
    <t>9.8 – 10</t>
  </si>
  <si>
    <t>10 – 10.2</t>
  </si>
  <si>
    <t>10 – 10.3</t>
  </si>
  <si>
    <t>12.5 – 12.8</t>
  </si>
  <si>
    <t>11.7 – 12.4</t>
  </si>
  <si>
    <t>5.8 – 6.4</t>
  </si>
  <si>
    <t>5.9 – 6.7</t>
  </si>
  <si>
    <t>9.9 – 9.9</t>
  </si>
  <si>
    <t xml:space="preserve">(a)     Interpretation of differences between jurisdictions needs to be undertaken with care, as they may reflect different service delivery and admission practices, and/or differences in the types of establishments </t>
  </si>
  <si>
    <t xml:space="preserve">         categorised as hospitals. Ambulatory-equivalent hospital separations are excluded.</t>
  </si>
  <si>
    <t>(b)     Victoria has only one public psychiatric hospital. It is a forensic facility and therefore not strictly comparable with public psychiatric hospitals in other jurisdictions.</t>
  </si>
  <si>
    <t xml:space="preserve">(c)     All rates except for those for public community mental health care establishments are directly age-standardised to the estimated resident population of Australia on 30 June 2001. Rates for public community mental </t>
  </si>
  <si>
    <t xml:space="preserve">         health care establishments are crude rates based on the estimated resident population of 31 December 2002.</t>
  </si>
  <si>
    <t>(d)     Includes separations without specialised psychiatric care for NSW public psychiatric hospitals.</t>
  </si>
  <si>
    <t>n.p.   Not published.</t>
  </si>
  <si>
    <t>n.a.   Not available.</t>
  </si>
  <si>
    <t>. .      Not applicable.</t>
  </si>
  <si>
    <r>
      <t>Table 4.2: Summary of separations for mental health-related residential and admitted patient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</si>
  <si>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Vic</t>
    </r>
    <r>
      <rPr>
        <b/>
        <vertAlign val="superscript"/>
        <sz val="8"/>
        <rFont val="Arial"/>
        <family val="2"/>
      </rPr>
      <t>(b)</t>
    </r>
  </si>
  <si>
    <r>
      <t>Same-day separations per 1,000 population</t>
    </r>
    <r>
      <rPr>
        <b/>
        <vertAlign val="superscript"/>
        <sz val="8"/>
        <rFont val="Arial"/>
        <family val="2"/>
      </rPr>
      <t>(c)</t>
    </r>
  </si>
  <si>
    <r>
      <t>Table 4.2 (continued): Summary of separations for mental health-related residential and admitted patient care,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</si>
  <si>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Overnight separations per 1,000 population</t>
    </r>
    <r>
      <rPr>
        <b/>
        <vertAlign val="superscript"/>
        <sz val="8"/>
        <rFont val="Arial"/>
        <family val="2"/>
      </rPr>
      <t>(c)</t>
    </r>
  </si>
  <si>
    <r>
      <t>Separations with specialised psychiatric care per 1,000 population</t>
    </r>
    <r>
      <rPr>
        <b/>
        <vertAlign val="superscript"/>
        <sz val="8"/>
        <rFont val="Arial"/>
        <family val="2"/>
      </rPr>
      <t>(c)</t>
    </r>
  </si>
  <si>
    <r>
      <t>Separations without specialised psychiatric care per 1,000 population</t>
    </r>
    <r>
      <rPr>
        <b/>
        <vertAlign val="superscript"/>
        <sz val="8"/>
        <rFont val="Arial"/>
        <family val="2"/>
      </rPr>
      <t>(c)</t>
    </r>
  </si>
  <si>
    <r>
      <t>All hospitals</t>
    </r>
    <r>
      <rPr>
        <vertAlign val="superscript"/>
        <sz val="8"/>
        <rFont val="Arial"/>
        <family val="2"/>
      </rPr>
      <t>(d)</t>
    </r>
  </si>
  <si>
    <r>
      <t>Total separations per 1,000 population</t>
    </r>
    <r>
      <rPr>
        <b/>
        <vertAlign val="superscript"/>
        <sz val="8"/>
        <rFont val="Arial"/>
        <family val="2"/>
      </rPr>
      <t>(c)</t>
    </r>
  </si>
  <si>
    <t>Table :Summary of residential and admitted patient mental health care separations, states and territories, 2002–03 - VERSION 1</t>
  </si>
  <si>
    <t>Vic</t>
  </si>
  <si>
    <t>Same day patient days with specialised psychiatric care</t>
  </si>
  <si>
    <t>Sameday patient days without specialised psychiatric care</t>
  </si>
  <si>
    <t>All mental health-related sameday patient days</t>
  </si>
  <si>
    <t>% of sameday patient days with specialised psychiatric care</t>
  </si>
  <si>
    <t>Patient days for overnight separations with specialised psychiatric care</t>
  </si>
  <si>
    <t>Psychiatric care days for overnight separations with specialised psychiatric care</t>
  </si>
  <si>
    <t>% psychiatric care days per overnight mental health-related patient day</t>
  </si>
  <si>
    <t>Patient days for overnight separations without specialised psychiatric care</t>
  </si>
  <si>
    <t>Total patient days for all mental health-related overnight separations</t>
  </si>
  <si>
    <t>% of overnight mental health-related patient days for all mental health-related separations that were psychiatric care days</t>
  </si>
  <si>
    <t>147.4 – 148.0</t>
  </si>
  <si>
    <t>117.2 – 117.9</t>
  </si>
  <si>
    <t>209.0 – 210.0</t>
  </si>
  <si>
    <t>149.5 – 150.6</t>
  </si>
  <si>
    <t>158.9 – 160.2</t>
  </si>
  <si>
    <t>151.1 – 153.3</t>
  </si>
  <si>
    <t>69.6 – 71.5</t>
  </si>
  <si>
    <t>57.8 – 60.1</t>
  </si>
  <si>
    <t>150.6 – 150.9</t>
  </si>
  <si>
    <t>Patient days for separations with specialised psychiatric care</t>
  </si>
  <si>
    <t>117.2 – 117.7</t>
  </si>
  <si>
    <t>90.3 – 90.9</t>
  </si>
  <si>
    <t>186 – 186.9</t>
  </si>
  <si>
    <t>121.2 – 122.2</t>
  </si>
  <si>
    <t>127.6 – 128.8</t>
  </si>
  <si>
    <t>106 – 107.9</t>
  </si>
  <si>
    <t>60.6 – 62.3</t>
  </si>
  <si>
    <t>46.1 – 48</t>
  </si>
  <si>
    <t>122.7 – 123</t>
  </si>
  <si>
    <t>Psychiatric care days for all mental health-related separations</t>
  </si>
  <si>
    <t>115 – 115.5</t>
  </si>
  <si>
    <t>87.1 – 87.6</t>
  </si>
  <si>
    <t>185 – 185.9</t>
  </si>
  <si>
    <t>119.2 – 120.2</t>
  </si>
  <si>
    <t>127.7 – 128.8</t>
  </si>
  <si>
    <t>106.1 – 108</t>
  </si>
  <si>
    <t>59.2 – 60.9</t>
  </si>
  <si>
    <t>45.2 – 47.1</t>
  </si>
  <si>
    <t>120.8 – 121.1</t>
  </si>
  <si>
    <t>Patient days for all mental health-related separations without specialised psychiatric care</t>
  </si>
  <si>
    <t>30.9 – 31.2</t>
  </si>
  <si>
    <t>28.4 – 28.7</t>
  </si>
  <si>
    <t>23.5 – 23.8</t>
  </si>
  <si>
    <t>28.7 – 29.2</t>
  </si>
  <si>
    <t>32.2 – 32.8</t>
  </si>
  <si>
    <t>45.3 – 46.5</t>
  </si>
  <si>
    <t>8.3 – 9</t>
  </si>
  <si>
    <t>12.1 – 13.3</t>
  </si>
  <si>
    <t>28.9 – 29.0</t>
  </si>
  <si>
    <t>Patient days for all mental health-related separations</t>
  </si>
  <si>
    <t>% of patient days for all mental health-related separations that were psychiatric care days</t>
  </si>
  <si>
    <t>148.2 – 148.8</t>
  </si>
  <si>
    <t>119.0 – 119.6</t>
  </si>
  <si>
    <t>210.2 – 211.1</t>
  </si>
  <si>
    <t>150.1 – 151.3</t>
  </si>
  <si>
    <t>160.2 – 161.5</t>
  </si>
  <si>
    <t>152.7 – 155.0</t>
  </si>
  <si>
    <t>69.9 – 71.8</t>
  </si>
  <si>
    <t>58.2 – 60.5</t>
  </si>
  <si>
    <t>151.7 – 152.0</t>
  </si>
  <si>
    <t>(a)      Patient day data were unavailable for community residential mental health care services.</t>
  </si>
  <si>
    <t xml:space="preserve">(b)      Interpretation of differences between jurisdictions needs to be undertaken with care, as they may reflect different service delivery and admission practices, and/or differences in the types of establishments </t>
  </si>
  <si>
    <t xml:space="preserve">          categorised as hospitals. Ambulatory-equivalent hospital separations are excluded.</t>
  </si>
  <si>
    <t>(c)      Victoria has only one public psychiatric hospital. It is a forensic facility and therefore not strictly comparable with public psychiatric hospitals in other jurisdictions.</t>
  </si>
  <si>
    <t xml:space="preserve">(d)      See Appendix 4 of Mental Health Services in Australia 1999–00 for details on the estimation process (AIHW 2002a).  </t>
  </si>
  <si>
    <t xml:space="preserve">(e)      All rates are directly age-standardised to the Estimated Resident Population of Australia on 30 June 2001. </t>
  </si>
  <si>
    <t xml:space="preserve">(f)       Includes separations without specialised psychiatric care from NSW public psychiatric hospitals. </t>
  </si>
  <si>
    <t>n.a.    Not available.</t>
  </si>
  <si>
    <r>
      <t>WA</t>
    </r>
    <r>
      <rPr>
        <b/>
        <vertAlign val="superscript"/>
        <sz val="8"/>
        <rFont val="Arial"/>
        <family val="2"/>
      </rPr>
      <t>(a)</t>
    </r>
  </si>
  <si>
    <r>
      <t>SA</t>
    </r>
    <r>
      <rPr>
        <b/>
        <vertAlign val="superscript"/>
        <sz val="8"/>
        <rFont val="Arial"/>
        <family val="2"/>
      </rPr>
      <t>(b)</t>
    </r>
  </si>
  <si>
    <r>
      <t>Table 4.3: Summary of patient days for mental health-related admitted patient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</si>
  <si>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Vic</t>
    </r>
    <r>
      <rPr>
        <b/>
        <vertAlign val="superscript"/>
        <sz val="8"/>
        <rFont val="Arial"/>
        <family val="2"/>
      </rPr>
      <t>(c)</t>
    </r>
  </si>
  <si>
    <r>
      <t>Same day patient days per 1,000 population</t>
    </r>
    <r>
      <rPr>
        <b/>
        <vertAlign val="superscript"/>
        <sz val="8"/>
        <rFont val="Arial"/>
        <family val="2"/>
      </rPr>
      <t>(c)</t>
    </r>
  </si>
  <si>
    <r>
      <t>Estimated proportion of patient days for overnight separations with specialised psychiatric care occurring within 2002–03</t>
    </r>
    <r>
      <rPr>
        <b/>
        <vertAlign val="superscript"/>
        <sz val="8"/>
        <rFont val="Arial"/>
        <family val="2"/>
      </rPr>
      <t>(d)</t>
    </r>
  </si>
  <si>
    <r>
      <t>Estimated proportion of patient days for overnight separations without specialised psychiatric care occurring within 2002–03</t>
    </r>
    <r>
      <rPr>
        <b/>
        <vertAlign val="superscript"/>
        <sz val="8"/>
        <rFont val="Arial"/>
        <family val="2"/>
      </rPr>
      <t>(d)</t>
    </r>
  </si>
  <si>
    <r>
      <t>Table 4.3 (continued): Summary of patient days for mental health-related admitted patient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</si>
  <si>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>Estimated proportion of patient days for all mental health-related overnight separations occurring within 2002–03</t>
    </r>
    <r>
      <rPr>
        <b/>
        <vertAlign val="superscript"/>
        <sz val="8"/>
        <rFont val="Arial"/>
        <family val="2"/>
      </rPr>
      <t>(d)</t>
    </r>
  </si>
  <si>
    <r>
      <t>Patient days for all mental health-related overnight separations per 1,000 population</t>
    </r>
    <r>
      <rPr>
        <b/>
        <vertAlign val="superscript"/>
        <sz val="8"/>
        <rFont val="Arial"/>
        <family val="2"/>
      </rPr>
      <t>(e)</t>
    </r>
  </si>
  <si>
    <r>
      <t>Patient days for separations with specialised psychiatric care per 1,000 population</t>
    </r>
    <r>
      <rPr>
        <b/>
        <vertAlign val="superscript"/>
        <sz val="8"/>
        <rFont val="Arial"/>
        <family val="2"/>
      </rPr>
      <t>(e)</t>
    </r>
  </si>
  <si>
    <r>
      <t>Estimated proportion of patient days for separations with specialised psychiatric care occurring within 2002–03</t>
    </r>
    <r>
      <rPr>
        <b/>
        <vertAlign val="superscript"/>
        <sz val="8"/>
        <rFont val="Arial"/>
        <family val="2"/>
      </rPr>
      <t>(d)</t>
    </r>
  </si>
  <si>
    <r>
      <t>Psychiatric care days for all mental health-related separations per 1,000 population</t>
    </r>
    <r>
      <rPr>
        <b/>
        <vertAlign val="superscript"/>
        <sz val="8"/>
        <rFont val="Arial"/>
        <family val="2"/>
      </rPr>
      <t>(e)</t>
    </r>
  </si>
  <si>
    <r>
      <t>All hospitals</t>
    </r>
    <r>
      <rPr>
        <vertAlign val="superscript"/>
        <sz val="8"/>
        <rFont val="Arial"/>
        <family val="2"/>
      </rPr>
      <t>(f)</t>
    </r>
  </si>
  <si>
    <r>
      <t>Patient days for all mental health-related separations without specialised psychiatric care per 1,000 population</t>
    </r>
    <r>
      <rPr>
        <b/>
        <vertAlign val="superscript"/>
        <sz val="8"/>
        <rFont val="Arial"/>
        <family val="2"/>
      </rPr>
      <t>(e)</t>
    </r>
  </si>
  <si>
    <r>
      <t>Estimated proportion of patient days for separations without specialised psychiatric care occurring within 2002–03</t>
    </r>
    <r>
      <rPr>
        <b/>
        <vertAlign val="superscript"/>
        <sz val="8"/>
        <rFont val="Arial"/>
        <family val="2"/>
      </rPr>
      <t>(d)</t>
    </r>
  </si>
  <si>
    <r>
      <t>Patient days per 1,000 population</t>
    </r>
    <r>
      <rPr>
        <b/>
        <vertAlign val="superscript"/>
        <sz val="8"/>
        <rFont val="Arial"/>
        <family val="2"/>
      </rPr>
      <t>(e)</t>
    </r>
  </si>
  <si>
    <r>
      <t>Estimated proportion of patient days for all mental health-related separations occurring within 2002–03</t>
    </r>
    <r>
      <rPr>
        <b/>
        <vertAlign val="superscript"/>
        <sz val="8"/>
        <rFont val="Arial"/>
        <family val="2"/>
      </rPr>
      <t>(d)</t>
    </r>
  </si>
  <si>
    <t>Table 4.4: Separations, patient days and psychiatric care days of separations with specialised psychiatric care or any mental health-related diagnosis, Australia, 2002–03</t>
  </si>
  <si>
    <t>All hospital seps</t>
  </si>
  <si>
    <t>All hospital patient days</t>
  </si>
  <si>
    <t>Record Id</t>
  </si>
  <si>
    <t>Bed Days</t>
  </si>
  <si>
    <t>ALOS (overnight)</t>
  </si>
  <si>
    <t>Psychiatric care days</t>
  </si>
  <si>
    <t>Same-day</t>
  </si>
  <si>
    <t>Overnight</t>
  </si>
  <si>
    <t>With specialised psychiatric care</t>
  </si>
  <si>
    <t>A</t>
  </si>
  <si>
    <t>with mental health-related principal diagnosis</t>
  </si>
  <si>
    <t>with mental health-related additional diagnosis</t>
  </si>
  <si>
    <t>B</t>
  </si>
  <si>
    <t>without mental health-related additional diagnosis</t>
  </si>
  <si>
    <t>C</t>
  </si>
  <si>
    <t>without mental health-related principal diagnosis</t>
  </si>
  <si>
    <t>Total with specialised care</t>
  </si>
  <si>
    <t>Without specialised psychiatric care</t>
  </si>
  <si>
    <t>E</t>
  </si>
  <si>
    <t>F</t>
  </si>
  <si>
    <t>Total without specialised care</t>
  </si>
  <si>
    <t>(a)      These separations are excluded from the definition of a mental health-related separation for this report (see Appendix 3).</t>
  </si>
  <si>
    <t xml:space="preserve"> . .   Not applicable.</t>
  </si>
  <si>
    <r>
      <t>with mental health-related additional diagnosis</t>
    </r>
    <r>
      <rPr>
        <vertAlign val="superscript"/>
        <sz val="8"/>
        <rFont val="Arial"/>
        <family val="2"/>
      </rPr>
      <t>(a)</t>
    </r>
  </si>
  <si>
    <t>Table 4.5: Separations, patient days and psychiatric care days for mental health-related separations by principal diagnosis in ICD-10-AM chapter groupings, Australia, 2002–03</t>
  </si>
  <si>
    <t>Psychiatric 
care days</t>
  </si>
  <si>
    <t>Average length 
of stay (o’night)</t>
  </si>
  <si>
    <t>Psychiatric care days per sep (o’night)</t>
  </si>
  <si>
    <t>Median length of stay (o’night)</t>
  </si>
  <si>
    <t>Median Psychiatric care days per sep (o’night)</t>
  </si>
  <si>
    <t>Not reported</t>
  </si>
  <si>
    <t>Total with specialised psychiatric care</t>
  </si>
  <si>
    <t>Total without specialised psychiatric care</t>
  </si>
  <si>
    <t>(a)      Rates are crude rates based on the estimated resident population of Australia as at 31 December 2002.</t>
  </si>
  <si>
    <t xml:space="preserve"> . .    Not applicable.</t>
  </si>
  <si>
    <r>
      <t>Seps per 1,000 pop’n</t>
    </r>
    <r>
      <rPr>
        <b/>
        <vertAlign val="superscript"/>
        <sz val="8"/>
        <rFont val="Arial"/>
        <family val="2"/>
      </rPr>
      <t>(a)</t>
    </r>
  </si>
  <si>
    <r>
      <t>Patient-days per 1,000 population</t>
    </r>
    <r>
      <rPr>
        <b/>
        <vertAlign val="superscript"/>
        <sz val="8"/>
        <rFont val="Arial"/>
        <family val="2"/>
      </rPr>
      <t>(a)</t>
    </r>
  </si>
  <si>
    <r>
      <t>Psychiatric care days per 1,000 population</t>
    </r>
    <r>
      <rPr>
        <b/>
        <vertAlign val="superscript"/>
        <sz val="8"/>
        <rFont val="Arial"/>
        <family val="2"/>
      </rPr>
      <t>(a)</t>
    </r>
  </si>
  <si>
    <r>
      <t>Principal diagnosis</t>
    </r>
  </si>
  <si>
    <t>A00–B99</t>
  </si>
  <si>
    <t xml:space="preserve">Certain infectious and parasitic diseases                                                                     </t>
  </si>
  <si>
    <t>C00–D48</t>
  </si>
  <si>
    <t xml:space="preserve">Neoplasms                                                                                                     </t>
  </si>
  <si>
    <t>D50–D89</t>
  </si>
  <si>
    <t xml:space="preserve">Diseases of the blood and blood-forming organs and certain disorders involving the immune mechanism           </t>
  </si>
  <si>
    <t>E00–E90</t>
  </si>
  <si>
    <t xml:space="preserve">Endocrine nutritional and metabolic diseases                                                                  </t>
  </si>
  <si>
    <t>F00–F99</t>
  </si>
  <si>
    <t xml:space="preserve">Mental and behavioural disorders                                                                              </t>
  </si>
  <si>
    <t>G00–G99</t>
  </si>
  <si>
    <t xml:space="preserve">Diseases of the nervous system                                                                                </t>
  </si>
  <si>
    <t>H00–H59</t>
  </si>
  <si>
    <t xml:space="preserve">Diseases of the eye and adnexa                                                                                </t>
  </si>
  <si>
    <t>H60–H95</t>
  </si>
  <si>
    <t xml:space="preserve">Diseases of the ear and mastoid process                                                                       </t>
  </si>
  <si>
    <t>I00–I99</t>
  </si>
  <si>
    <t xml:space="preserve">Diseases of the circulatory system                                                                            </t>
  </si>
  <si>
    <t>J00–J99</t>
  </si>
  <si>
    <t xml:space="preserve">Diseases of the respiratotory system                                                                          </t>
  </si>
  <si>
    <t>K00–K93</t>
  </si>
  <si>
    <t xml:space="preserve">Diseases of the digestive system                                                                              </t>
  </si>
  <si>
    <t>L00–L99</t>
  </si>
  <si>
    <t xml:space="preserve">Diseases of the skin and subcutaneous tissue                                                                  </t>
  </si>
  <si>
    <t>M00–M99</t>
  </si>
  <si>
    <t xml:space="preserve">Diseases of the musculoskeletal system and connective tissue                                                  </t>
  </si>
  <si>
    <t>N00–N99</t>
  </si>
  <si>
    <t xml:space="preserve">Diseases of the genitourinary system                                                                          </t>
  </si>
  <si>
    <t>O00–O99</t>
  </si>
  <si>
    <t xml:space="preserve">Pregnancy, childbirth and the puerperium                                                                       </t>
  </si>
  <si>
    <t>P00–P96</t>
  </si>
  <si>
    <t xml:space="preserve">Certain conditions originating in the perinatal period                                                        </t>
  </si>
  <si>
    <t>Q00–Q99</t>
  </si>
  <si>
    <t xml:space="preserve">Congenital malformations, deformations and chromosomal abnormalities                                           </t>
  </si>
  <si>
    <t>R00–R99</t>
  </si>
  <si>
    <t xml:space="preserve">Symptoms, signs and abnormal clinical and laboratory findings not elsewhere classified                         </t>
  </si>
  <si>
    <t>S00–T98</t>
  </si>
  <si>
    <t xml:space="preserve">Injury, poisoning and certain other consequences of external causes                                            </t>
  </si>
  <si>
    <t>Z00–Z99</t>
  </si>
  <si>
    <t xml:space="preserve">Factors influencing health status and contact with health services                                           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</si>
</sst>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0.0%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_-;\-* #,##0_-;_-* &quot;-&quot;??_-;_-@_-"/>
    <numFmt numFmtId="188" formatCode="00000"/>
    <numFmt numFmtId="189" formatCode="_-* #,##0.0_-;\-* #,##0.0_-;_-* &quot;-&quot;??_-;_-@_-"/>
    <numFmt numFmtId="190" formatCode="_-* #,##0.000_-;\-* #,##0.000_-;_-* &quot;-&quot;??_-;_-@_-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##0"/>
  </numFmts>
  <fonts count="22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10"/>
      <name val="Book Antiqua"/>
      <family val="1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Book Antiqua"/>
      <family val="1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 horizontal="right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horizontal="left" indent="2"/>
      <protection/>
    </xf>
    <xf numFmtId="0" fontId="1" fillId="0" borderId="0">
      <alignment/>
      <protection/>
    </xf>
    <xf numFmtId="0" fontId="1" fillId="0" borderId="0">
      <alignment horizontal="left" indent="2"/>
      <protection/>
    </xf>
    <xf numFmtId="0" fontId="1" fillId="0" borderId="0">
      <alignment/>
      <protection/>
    </xf>
    <xf numFmtId="0" fontId="1" fillId="0" borderId="0">
      <alignment horizontal="left" indent="2"/>
      <protection/>
    </xf>
    <xf numFmtId="0" fontId="1" fillId="0" borderId="0">
      <alignment horizontal="left" indent="2"/>
      <protection/>
    </xf>
    <xf numFmtId="0" fontId="1" fillId="0" borderId="0">
      <alignment horizontal="left" indent="2"/>
      <protection/>
    </xf>
    <xf numFmtId="0" fontId="1" fillId="0" borderId="0">
      <alignment horizontal="left" indent="2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left" wrapText="1"/>
      <protection/>
    </xf>
    <xf numFmtId="3" fontId="6" fillId="0" borderId="0">
      <alignment horizontal="right"/>
      <protection/>
    </xf>
    <xf numFmtId="0" fontId="6" fillId="0" borderId="0">
      <alignment horizontal="left" vertical="center"/>
      <protection/>
    </xf>
  </cellStyleXfs>
  <cellXfs count="466">
    <xf numFmtId="0" fontId="0" fillId="0" borderId="0" xfId="0" applyAlignment="1">
      <alignment/>
    </xf>
    <xf numFmtId="0" fontId="5" fillId="0" borderId="0" xfId="26" applyFont="1" applyAlignment="1">
      <alignment wrapText="1"/>
      <protection/>
    </xf>
    <xf numFmtId="0" fontId="1" fillId="0" borderId="0" xfId="27" applyAlignment="1">
      <alignment horizontal="left" indent="2"/>
      <protection/>
    </xf>
    <xf numFmtId="0" fontId="7" fillId="0" borderId="0" xfId="26" applyFont="1">
      <alignment/>
      <protection/>
    </xf>
    <xf numFmtId="0" fontId="1" fillId="0" borderId="0" xfId="26">
      <alignment/>
      <protection/>
    </xf>
    <xf numFmtId="0" fontId="1" fillId="0" borderId="0" xfId="27">
      <alignment horizontal="left" indent="2"/>
      <protection/>
    </xf>
    <xf numFmtId="0" fontId="7" fillId="0" borderId="0" xfId="26" applyFont="1" applyAlignment="1">
      <alignment/>
      <protection/>
    </xf>
    <xf numFmtId="0" fontId="1" fillId="0" borderId="0" xfId="26" applyAlignment="1">
      <alignment/>
      <protection/>
    </xf>
    <xf numFmtId="0" fontId="1" fillId="0" borderId="0" xfId="26" applyBorder="1" applyAlignment="1">
      <alignment/>
      <protection/>
    </xf>
    <xf numFmtId="0" fontId="1" fillId="0" borderId="1" xfId="26" applyBorder="1" applyAlignment="1">
      <alignment/>
      <protection/>
    </xf>
    <xf numFmtId="0" fontId="6" fillId="0" borderId="0" xfId="26" applyFont="1" applyAlignment="1">
      <alignment horizontal="right"/>
      <protection/>
    </xf>
    <xf numFmtId="0" fontId="1" fillId="0" borderId="2" xfId="26" applyBorder="1" applyAlignment="1">
      <alignment/>
      <protection/>
    </xf>
    <xf numFmtId="0" fontId="6" fillId="0" borderId="3" xfId="26" applyFont="1" applyBorder="1" applyAlignment="1">
      <alignment horizontal="right"/>
      <protection/>
    </xf>
    <xf numFmtId="0" fontId="6" fillId="0" borderId="3" xfId="26" applyFont="1" applyBorder="1" applyAlignment="1">
      <alignment horizontal="centerContinuous"/>
      <protection/>
    </xf>
    <xf numFmtId="0" fontId="6" fillId="0" borderId="3" xfId="27" applyFont="1" applyBorder="1" applyAlignment="1">
      <alignment horizontal="centerContinuous"/>
      <protection/>
    </xf>
    <xf numFmtId="0" fontId="6" fillId="0" borderId="2" xfId="26" applyFont="1" applyBorder="1" applyAlignment="1">
      <alignment horizontal="right"/>
      <protection/>
    </xf>
    <xf numFmtId="0" fontId="1" fillId="0" borderId="1" xfId="26" applyBorder="1">
      <alignment/>
      <protection/>
    </xf>
    <xf numFmtId="0" fontId="6" fillId="0" borderId="2" xfId="26" applyFont="1" applyBorder="1" applyAlignment="1">
      <alignment horizontal="right" wrapText="1"/>
      <protection/>
    </xf>
    <xf numFmtId="0" fontId="1" fillId="0" borderId="2" xfId="27" applyBorder="1" applyAlignment="1">
      <alignment horizontal="left" indent="2"/>
      <protection/>
    </xf>
    <xf numFmtId="0" fontId="1" fillId="0" borderId="0" xfId="27" applyBorder="1" applyAlignment="1">
      <alignment horizontal="left" indent="2"/>
      <protection/>
    </xf>
    <xf numFmtId="0" fontId="6" fillId="0" borderId="2" xfId="27" applyFont="1" applyBorder="1" applyAlignment="1">
      <alignment horizontal="left" indent="2"/>
      <protection/>
    </xf>
    <xf numFmtId="0" fontId="6" fillId="0" borderId="1" xfId="26" applyFont="1" applyBorder="1" applyAlignment="1">
      <alignment horizontal="centerContinuous"/>
      <protection/>
    </xf>
    <xf numFmtId="0" fontId="1" fillId="0" borderId="1" xfId="27" applyBorder="1" applyAlignment="1">
      <alignment horizontal="centerContinuous"/>
      <protection/>
    </xf>
    <xf numFmtId="0" fontId="6" fillId="0" borderId="1" xfId="27" applyFont="1" applyBorder="1" applyAlignment="1">
      <alignment horizontal="centerContinuous"/>
      <protection/>
    </xf>
    <xf numFmtId="0" fontId="6" fillId="0" borderId="0" xfId="26" applyFont="1" applyFill="1" applyBorder="1" applyAlignment="1">
      <alignment/>
      <protection/>
    </xf>
    <xf numFmtId="0" fontId="6" fillId="0" borderId="0" xfId="26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Alignment="1">
      <alignment/>
      <protection/>
    </xf>
    <xf numFmtId="0" fontId="6" fillId="0" borderId="0" xfId="26" applyFont="1" applyFill="1" applyAlignment="1">
      <alignment/>
      <protection/>
    </xf>
    <xf numFmtId="3" fontId="1" fillId="0" borderId="0" xfId="15" applyNumberFormat="1" applyFont="1" applyFill="1" applyAlignment="1">
      <alignment/>
    </xf>
    <xf numFmtId="0" fontId="1" fillId="0" borderId="0" xfId="26" applyFont="1" applyFill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3" fontId="1" fillId="0" borderId="0" xfId="26" applyNumberFormat="1" applyFont="1" applyFill="1" applyAlignment="1">
      <alignment horizontal="right"/>
      <protection/>
    </xf>
    <xf numFmtId="3" fontId="1" fillId="0" borderId="0" xfId="15" applyNumberFormat="1" applyFont="1" applyFill="1" applyAlignment="1">
      <alignment horizontal="right"/>
    </xf>
    <xf numFmtId="172" fontId="1" fillId="0" borderId="0" xfId="26" applyNumberFormat="1" applyFont="1" applyFill="1" applyAlignment="1">
      <alignment horizontal="right"/>
      <protection/>
    </xf>
    <xf numFmtId="172" fontId="1" fillId="0" borderId="0" xfId="26" applyNumberFormat="1" applyFont="1" applyAlignment="1">
      <alignment/>
      <protection/>
    </xf>
    <xf numFmtId="0" fontId="1" fillId="0" borderId="0" xfId="26" applyNumberFormat="1" applyFont="1" applyFill="1" applyAlignment="1">
      <alignment/>
      <protection/>
    </xf>
    <xf numFmtId="0" fontId="1" fillId="0" borderId="0" xfId="26" applyFont="1" applyAlignment="1">
      <alignment/>
      <protection/>
    </xf>
    <xf numFmtId="3" fontId="1" fillId="0" borderId="0" xfId="15" applyNumberFormat="1" applyFont="1" applyAlignment="1">
      <alignment horizontal="right"/>
    </xf>
    <xf numFmtId="0" fontId="1" fillId="0" borderId="0" xfId="26" applyFont="1">
      <alignment/>
      <protection/>
    </xf>
    <xf numFmtId="172" fontId="1" fillId="0" borderId="0" xfId="26" applyNumberFormat="1" applyFont="1" applyFill="1" applyAlignment="1">
      <alignment/>
      <protection/>
    </xf>
    <xf numFmtId="3" fontId="1" fillId="0" borderId="0" xfId="26" applyNumberFormat="1" applyBorder="1">
      <alignment/>
      <protection/>
    </xf>
    <xf numFmtId="3" fontId="1" fillId="0" borderId="0" xfId="27" applyNumberFormat="1">
      <alignment horizontal="left" indent="2"/>
      <protection/>
    </xf>
    <xf numFmtId="0" fontId="9" fillId="0" borderId="0" xfId="26" applyNumberFormat="1" applyFont="1" applyFill="1" applyAlignment="1">
      <alignment/>
      <protection/>
    </xf>
    <xf numFmtId="3" fontId="9" fillId="0" borderId="0" xfId="26" applyNumberFormat="1" applyFont="1" applyAlignment="1">
      <alignment horizontal="right"/>
      <protection/>
    </xf>
    <xf numFmtId="172" fontId="9" fillId="0" borderId="0" xfId="26" applyNumberFormat="1" applyFont="1" applyFill="1" applyAlignment="1">
      <alignment/>
      <protection/>
    </xf>
    <xf numFmtId="172" fontId="9" fillId="0" borderId="0" xfId="26" applyNumberFormat="1" applyFont="1" applyAlignment="1">
      <alignment/>
      <protection/>
    </xf>
    <xf numFmtId="2" fontId="1" fillId="0" borderId="0" xfId="27" applyNumberFormat="1">
      <alignment horizontal="left" indent="2"/>
      <protection/>
    </xf>
    <xf numFmtId="3" fontId="1" fillId="0" borderId="0" xfId="26" applyNumberFormat="1">
      <alignment/>
      <protection/>
    </xf>
    <xf numFmtId="2" fontId="1" fillId="0" borderId="0" xfId="26" applyNumberFormat="1">
      <alignment/>
      <protection/>
    </xf>
    <xf numFmtId="172" fontId="6" fillId="0" borderId="0" xfId="26" applyNumberFormat="1" applyFont="1" applyFill="1" applyAlignment="1">
      <alignment horizontal="right"/>
      <protection/>
    </xf>
    <xf numFmtId="173" fontId="1" fillId="0" borderId="0" xfId="26" applyNumberFormat="1" applyBorder="1">
      <alignment/>
      <protection/>
    </xf>
    <xf numFmtId="0" fontId="6" fillId="0" borderId="0" xfId="26" applyFont="1">
      <alignment/>
      <protection/>
    </xf>
    <xf numFmtId="0" fontId="1" fillId="0" borderId="0" xfId="27" applyAlignment="1">
      <alignment/>
      <protection/>
    </xf>
    <xf numFmtId="0" fontId="9" fillId="0" borderId="0" xfId="26" applyFont="1" applyAlignment="1">
      <alignment/>
      <protection/>
    </xf>
    <xf numFmtId="3" fontId="9" fillId="0" borderId="0" xfId="26" applyNumberFormat="1" applyFont="1">
      <alignment/>
      <protection/>
    </xf>
    <xf numFmtId="3" fontId="1" fillId="0" borderId="0" xfId="26" applyNumberFormat="1" applyFont="1" applyAlignment="1">
      <alignment/>
      <protection/>
    </xf>
    <xf numFmtId="3" fontId="1" fillId="0" borderId="0" xfId="15" applyNumberFormat="1" applyFont="1" applyAlignment="1">
      <alignment/>
    </xf>
    <xf numFmtId="3" fontId="1" fillId="0" borderId="0" xfId="26" applyNumberFormat="1" applyFont="1">
      <alignment/>
      <protection/>
    </xf>
    <xf numFmtId="0" fontId="1" fillId="0" borderId="0" xfId="26" applyFont="1" applyAlignment="1">
      <alignment/>
      <protection/>
    </xf>
    <xf numFmtId="3" fontId="1" fillId="0" borderId="0" xfId="26" applyNumberFormat="1" applyFont="1" applyFill="1" applyAlignment="1">
      <alignment/>
      <protection/>
    </xf>
    <xf numFmtId="172" fontId="1" fillId="0" borderId="0" xfId="26" applyNumberFormat="1" applyBorder="1">
      <alignment/>
      <protection/>
    </xf>
    <xf numFmtId="172" fontId="9" fillId="0" borderId="0" xfId="26" applyNumberFormat="1" applyFont="1" applyFill="1" applyAlignment="1">
      <alignment horizontal="right"/>
      <protection/>
    </xf>
    <xf numFmtId="172" fontId="6" fillId="0" borderId="0" xfId="26" applyNumberFormat="1" applyFont="1" applyFill="1">
      <alignment/>
      <protection/>
    </xf>
    <xf numFmtId="3" fontId="1" fillId="0" borderId="0" xfId="26" applyNumberFormat="1" applyFont="1" applyBorder="1">
      <alignment/>
      <protection/>
    </xf>
    <xf numFmtId="3" fontId="1" fillId="0" borderId="0" xfId="26" applyNumberFormat="1" applyFont="1" applyBorder="1" applyAlignment="1">
      <alignment/>
      <protection/>
    </xf>
    <xf numFmtId="0" fontId="1" fillId="0" borderId="0" xfId="26" applyBorder="1">
      <alignment/>
      <protection/>
    </xf>
    <xf numFmtId="3" fontId="9" fillId="0" borderId="0" xfId="26" applyNumberFormat="1" applyFont="1" applyAlignment="1">
      <alignment/>
      <protection/>
    </xf>
    <xf numFmtId="3" fontId="9" fillId="0" borderId="0" xfId="26" applyNumberFormat="1" applyFont="1" applyBorder="1">
      <alignment/>
      <protection/>
    </xf>
    <xf numFmtId="175" fontId="1" fillId="0" borderId="0" xfId="26" applyNumberFormat="1" applyBorder="1">
      <alignment/>
      <protection/>
    </xf>
    <xf numFmtId="3" fontId="1" fillId="0" borderId="0" xfId="26" applyNumberFormat="1" applyFont="1" applyAlignment="1">
      <alignment/>
      <protection/>
    </xf>
    <xf numFmtId="3" fontId="6" fillId="0" borderId="0" xfId="26" applyNumberFormat="1" applyFont="1" applyAlignment="1">
      <alignment/>
      <protection/>
    </xf>
    <xf numFmtId="172" fontId="6" fillId="0" borderId="0" xfId="26" applyNumberFormat="1" applyFont="1" applyFill="1" applyAlignment="1">
      <alignment/>
      <protection/>
    </xf>
    <xf numFmtId="172" fontId="6" fillId="0" borderId="0" xfId="26" applyNumberFormat="1" applyFont="1" applyAlignment="1">
      <alignment/>
      <protection/>
    </xf>
    <xf numFmtId="0" fontId="6" fillId="0" borderId="1" xfId="26" applyFont="1" applyBorder="1" applyAlignment="1">
      <alignment/>
      <protection/>
    </xf>
    <xf numFmtId="0" fontId="1" fillId="0" borderId="1" xfId="27" applyBorder="1" applyAlignment="1">
      <alignment/>
      <protection/>
    </xf>
    <xf numFmtId="3" fontId="6" fillId="0" borderId="1" xfId="26" applyNumberFormat="1" applyFont="1" applyBorder="1" applyAlignment="1">
      <alignment/>
      <protection/>
    </xf>
    <xf numFmtId="172" fontId="1" fillId="0" borderId="1" xfId="26" applyNumberFormat="1" applyFont="1" applyFill="1" applyBorder="1" applyAlignment="1">
      <alignment/>
      <protection/>
    </xf>
    <xf numFmtId="172" fontId="6" fillId="0" borderId="1" xfId="26" applyNumberFormat="1" applyFont="1" applyBorder="1" applyAlignment="1">
      <alignment/>
      <protection/>
    </xf>
    <xf numFmtId="172" fontId="11" fillId="0" borderId="0" xfId="26" applyNumberFormat="1" applyFont="1" applyAlignment="1">
      <alignment horizontal="right"/>
      <protection/>
    </xf>
    <xf numFmtId="0" fontId="5" fillId="0" borderId="0" xfId="26" applyFont="1" applyAlignment="1">
      <alignment wrapText="1"/>
      <protection/>
    </xf>
    <xf numFmtId="0" fontId="1" fillId="0" borderId="0" xfId="27" applyAlignment="1">
      <alignment horizontal="left" indent="2"/>
      <protection/>
    </xf>
    <xf numFmtId="0" fontId="1" fillId="0" borderId="1" xfId="27" applyBorder="1" applyAlignment="1">
      <alignment horizontal="left" indent="2"/>
      <protection/>
    </xf>
    <xf numFmtId="0" fontId="1" fillId="0" borderId="3" xfId="26" applyBorder="1" applyAlignment="1">
      <alignment/>
      <protection/>
    </xf>
    <xf numFmtId="0" fontId="6" fillId="0" borderId="1" xfId="26" applyFont="1" applyBorder="1" applyAlignment="1">
      <alignment horizontal="right"/>
      <protection/>
    </xf>
    <xf numFmtId="0" fontId="6" fillId="0" borderId="1" xfId="26" applyFont="1" applyBorder="1" applyAlignment="1">
      <alignment horizontal="right" wrapText="1"/>
      <protection/>
    </xf>
    <xf numFmtId="0" fontId="1" fillId="0" borderId="0" xfId="27" applyAlignment="1">
      <alignment horizontal="left"/>
      <protection/>
    </xf>
    <xf numFmtId="0" fontId="6" fillId="0" borderId="0" xfId="27" applyFont="1" applyAlignment="1">
      <alignment horizontal="left"/>
      <protection/>
    </xf>
    <xf numFmtId="0" fontId="6" fillId="0" borderId="0" xfId="26" applyFont="1" applyBorder="1" applyAlignment="1">
      <alignment/>
      <protection/>
    </xf>
    <xf numFmtId="0" fontId="6" fillId="0" borderId="0" xfId="26" applyFont="1" applyBorder="1" applyAlignment="1">
      <alignment horizontal="center"/>
      <protection/>
    </xf>
    <xf numFmtId="187" fontId="6" fillId="0" borderId="0" xfId="15" applyNumberFormat="1" applyFont="1" applyAlignment="1">
      <alignment/>
    </xf>
    <xf numFmtId="172" fontId="1" fillId="0" borderId="0" xfId="26" applyNumberFormat="1" applyAlignment="1">
      <alignment/>
      <protection/>
    </xf>
    <xf numFmtId="3" fontId="1" fillId="0" borderId="0" xfId="26" applyNumberFormat="1" applyFont="1" applyFill="1" applyAlignment="1">
      <alignment/>
      <protection/>
    </xf>
    <xf numFmtId="3" fontId="1" fillId="0" borderId="0" xfId="15" applyNumberFormat="1" applyFont="1" applyFill="1" applyAlignment="1">
      <alignment horizontal="right"/>
    </xf>
    <xf numFmtId="3" fontId="1" fillId="0" borderId="0" xfId="15" applyNumberFormat="1" applyFont="1" applyAlignment="1">
      <alignment horizontal="right"/>
    </xf>
    <xf numFmtId="3" fontId="1" fillId="0" borderId="0" xfId="26" applyNumberFormat="1" applyAlignment="1">
      <alignment/>
      <protection/>
    </xf>
    <xf numFmtId="3" fontId="6" fillId="0" borderId="0" xfId="26" applyNumberFormat="1" applyFont="1" applyBorder="1" applyAlignment="1">
      <alignment/>
      <protection/>
    </xf>
    <xf numFmtId="3" fontId="6" fillId="0" borderId="0" xfId="15" applyNumberFormat="1" applyFont="1" applyAlignment="1">
      <alignment/>
    </xf>
    <xf numFmtId="3" fontId="1" fillId="0" borderId="0" xfId="15" applyNumberFormat="1" applyAlignment="1">
      <alignment/>
    </xf>
    <xf numFmtId="3" fontId="1" fillId="0" borderId="0" xfId="15" applyNumberFormat="1" applyAlignment="1">
      <alignment horizontal="right"/>
    </xf>
    <xf numFmtId="3" fontId="6" fillId="0" borderId="0" xfId="15" applyNumberFormat="1" applyFont="1" applyAlignment="1">
      <alignment horizontal="right"/>
    </xf>
    <xf numFmtId="0" fontId="1" fillId="0" borderId="3" xfId="27" applyBorder="1" applyAlignment="1">
      <alignment horizontal="centerContinuous"/>
      <protection/>
    </xf>
    <xf numFmtId="0" fontId="6" fillId="0" borderId="0" xfId="26" applyFont="1" applyBorder="1" applyAlignment="1">
      <alignment horizontal="right" wrapText="1"/>
      <protection/>
    </xf>
    <xf numFmtId="3" fontId="1" fillId="0" borderId="0" xfId="26" applyNumberFormat="1" applyFont="1" applyBorder="1" applyAlignment="1">
      <alignment horizontal="right"/>
      <protection/>
    </xf>
    <xf numFmtId="0" fontId="9" fillId="0" borderId="0" xfId="26" applyFont="1" applyBorder="1" applyAlignment="1">
      <alignment/>
      <protection/>
    </xf>
    <xf numFmtId="3" fontId="9" fillId="0" borderId="0" xfId="26" applyNumberFormat="1" applyFont="1" applyBorder="1" applyAlignment="1">
      <alignment/>
      <protection/>
    </xf>
    <xf numFmtId="0" fontId="9" fillId="0" borderId="0" xfId="26" applyFont="1" applyBorder="1">
      <alignment/>
      <protection/>
    </xf>
    <xf numFmtId="0" fontId="9" fillId="0" borderId="0" xfId="26" applyFont="1">
      <alignment/>
      <protection/>
    </xf>
    <xf numFmtId="0" fontId="9" fillId="0" borderId="0" xfId="27" applyFont="1">
      <alignment horizontal="left" indent="2"/>
      <protection/>
    </xf>
    <xf numFmtId="3" fontId="12" fillId="0" borderId="0" xfId="26" applyNumberFormat="1" applyFont="1" applyAlignment="1">
      <alignment/>
      <protection/>
    </xf>
    <xf numFmtId="0" fontId="9" fillId="0" borderId="0" xfId="26" applyFont="1" applyAlignment="1">
      <alignment horizontal="left" vertical="justify"/>
      <protection/>
    </xf>
    <xf numFmtId="3" fontId="6" fillId="0" borderId="0" xfId="27" applyNumberFormat="1" applyFont="1" applyAlignment="1">
      <alignment horizontal="right"/>
      <protection/>
    </xf>
    <xf numFmtId="0" fontId="9" fillId="0" borderId="0" xfId="26" applyFont="1" applyAlignment="1">
      <alignment horizontal="left" vertical="justify" wrapText="1"/>
      <protection/>
    </xf>
    <xf numFmtId="0" fontId="1" fillId="0" borderId="0" xfId="27" applyAlignment="1">
      <alignment horizontal="left"/>
      <protection/>
    </xf>
    <xf numFmtId="187" fontId="1" fillId="0" borderId="1" xfId="26" applyNumberFormat="1" applyBorder="1" applyAlignment="1">
      <alignment/>
      <protection/>
    </xf>
    <xf numFmtId="0" fontId="13" fillId="0" borderId="0" xfId="26" applyFont="1" applyBorder="1" applyAlignment="1">
      <alignment horizontal="left"/>
      <protection/>
    </xf>
    <xf numFmtId="0" fontId="14" fillId="0" borderId="0" xfId="26" applyFont="1" applyBorder="1" applyAlignment="1">
      <alignment horizontal="left"/>
      <protection/>
    </xf>
    <xf numFmtId="0" fontId="13" fillId="0" borderId="0" xfId="26" applyFont="1" applyAlignment="1">
      <alignment horizontal="left"/>
      <protection/>
    </xf>
    <xf numFmtId="0" fontId="13" fillId="0" borderId="0" xfId="26" applyFont="1">
      <alignment/>
      <protection/>
    </xf>
    <xf numFmtId="0" fontId="1" fillId="0" borderId="0" xfId="26" applyAlignment="1">
      <alignment horizontal="left"/>
      <protection/>
    </xf>
    <xf numFmtId="0" fontId="6" fillId="0" borderId="0" xfId="26" applyFont="1" applyAlignment="1">
      <alignment horizontal="left"/>
      <protection/>
    </xf>
    <xf numFmtId="0" fontId="13" fillId="0" borderId="0" xfId="27" applyFont="1" applyAlignment="1">
      <alignment horizontal="left" indent="2"/>
      <protection/>
    </xf>
    <xf numFmtId="0" fontId="14" fillId="0" borderId="0" xfId="27" applyFont="1" applyAlignment="1">
      <alignment horizontal="left" indent="2"/>
      <protection/>
    </xf>
    <xf numFmtId="0" fontId="13" fillId="0" borderId="0" xfId="26" applyFont="1" applyAlignment="1">
      <alignment/>
      <protection/>
    </xf>
    <xf numFmtId="3" fontId="1" fillId="0" borderId="0" xfId="26" applyNumberFormat="1" applyFont="1">
      <alignment/>
      <protection/>
    </xf>
    <xf numFmtId="0" fontId="5" fillId="0" borderId="0" xfId="26" applyFont="1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" fillId="0" borderId="0" xfId="26" applyFill="1" applyAlignment="1">
      <alignment/>
      <protection/>
    </xf>
    <xf numFmtId="0" fontId="1" fillId="0" borderId="0" xfId="26" applyFill="1" applyBorder="1" applyAlignment="1">
      <alignment/>
      <protection/>
    </xf>
    <xf numFmtId="0" fontId="1" fillId="0" borderId="0" xfId="26" applyFill="1" applyBorder="1" applyAlignment="1">
      <alignment horizontal="left"/>
      <protection/>
    </xf>
    <xf numFmtId="0" fontId="1" fillId="0" borderId="0" xfId="26" applyFill="1" applyAlignment="1">
      <alignment horizontal="right"/>
      <protection/>
    </xf>
    <xf numFmtId="0" fontId="6" fillId="0" borderId="2" xfId="26" applyFont="1" applyBorder="1" applyAlignment="1">
      <alignment/>
      <protection/>
    </xf>
    <xf numFmtId="0" fontId="1" fillId="0" borderId="2" xfId="26" applyFill="1" applyBorder="1" applyAlignment="1">
      <alignment horizontal="left"/>
      <protection/>
    </xf>
    <xf numFmtId="0" fontId="6" fillId="0" borderId="2" xfId="26" applyFont="1" applyFill="1" applyBorder="1" applyAlignment="1">
      <alignment horizontal="right"/>
      <protection/>
    </xf>
    <xf numFmtId="0" fontId="6" fillId="0" borderId="3" xfId="26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0" fontId="1" fillId="0" borderId="2" xfId="26" applyFont="1" applyFill="1" applyBorder="1" applyAlignment="1">
      <alignment horizontal="left"/>
      <protection/>
    </xf>
    <xf numFmtId="0" fontId="6" fillId="0" borderId="3" xfId="26" applyFont="1" applyFill="1" applyBorder="1" applyAlignment="1">
      <alignment horizontal="center" wrapText="1"/>
      <protection/>
    </xf>
    <xf numFmtId="0" fontId="6" fillId="0" borderId="3" xfId="28" applyFont="1" applyFill="1" applyBorder="1" applyAlignment="1">
      <alignment horizont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6" fillId="0" borderId="0" xfId="28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left"/>
      <protection/>
    </xf>
    <xf numFmtId="3" fontId="1" fillId="0" borderId="0" xfId="15" applyNumberFormat="1" applyFont="1" applyFill="1" applyBorder="1" applyAlignment="1">
      <alignment/>
    </xf>
    <xf numFmtId="0" fontId="1" fillId="0" borderId="0" xfId="26" applyFont="1" applyFill="1" applyAlignment="1">
      <alignment horizontal="left"/>
      <protection/>
    </xf>
    <xf numFmtId="3" fontId="1" fillId="0" borderId="0" xfId="26" applyNumberFormat="1" applyFill="1" applyAlignment="1">
      <alignment/>
      <protection/>
    </xf>
    <xf numFmtId="0" fontId="1" fillId="0" borderId="0" xfId="26" applyFont="1" applyFill="1" applyBorder="1" applyAlignment="1">
      <alignment/>
      <protection/>
    </xf>
    <xf numFmtId="3" fontId="1" fillId="0" borderId="0" xfId="26" applyNumberFormat="1" applyFill="1" applyAlignment="1">
      <alignment horizontal="right"/>
      <protection/>
    </xf>
    <xf numFmtId="172" fontId="1" fillId="0" borderId="0" xfId="26" applyNumberFormat="1" applyFill="1" applyBorder="1" applyAlignment="1">
      <alignment/>
      <protection/>
    </xf>
    <xf numFmtId="3" fontId="6" fillId="0" borderId="0" xfId="26" applyNumberFormat="1" applyFont="1" applyFill="1" applyAlignment="1">
      <alignment horizontal="right"/>
      <protection/>
    </xf>
    <xf numFmtId="3" fontId="1" fillId="0" borderId="0" xfId="28" applyNumberFormat="1" applyFill="1" applyAlignment="1">
      <alignment horizontal="right"/>
      <protection/>
    </xf>
    <xf numFmtId="0" fontId="9" fillId="0" borderId="0" xfId="26" applyFont="1" applyFill="1" applyAlignment="1">
      <alignment horizontal="left"/>
      <protection/>
    </xf>
    <xf numFmtId="3" fontId="9" fillId="0" borderId="0" xfId="26" applyNumberFormat="1" applyFont="1" applyFill="1" applyAlignment="1">
      <alignment horizontal="right"/>
      <protection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1" fillId="0" borderId="0" xfId="26" applyFill="1" applyAlignment="1">
      <alignment horizontal="left"/>
      <protection/>
    </xf>
    <xf numFmtId="3" fontId="1" fillId="0" borderId="0" xfId="26" applyNumberFormat="1" applyFont="1" applyFill="1" applyAlignment="1">
      <alignment horizontal="right"/>
      <protection/>
    </xf>
    <xf numFmtId="0" fontId="1" fillId="0" borderId="0" xfId="26" applyNumberFormat="1" applyFont="1" applyFill="1" applyBorder="1" applyAlignment="1">
      <alignment/>
      <protection/>
    </xf>
    <xf numFmtId="0" fontId="9" fillId="0" borderId="0" xfId="26" applyFont="1" applyFill="1" applyBorder="1" applyAlignment="1">
      <alignment/>
      <protection/>
    </xf>
    <xf numFmtId="0" fontId="9" fillId="0" borderId="0" xfId="26" applyFont="1" applyFill="1" applyAlignment="1">
      <alignment/>
      <protection/>
    </xf>
    <xf numFmtId="3" fontId="9" fillId="0" borderId="0" xfId="26" applyNumberFormat="1" applyFont="1" applyFill="1" applyAlignment="1">
      <alignment/>
      <protection/>
    </xf>
    <xf numFmtId="0" fontId="9" fillId="0" borderId="0" xfId="26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/>
      <protection/>
    </xf>
    <xf numFmtId="4" fontId="1" fillId="0" borderId="0" xfId="26" applyNumberFormat="1" applyFont="1" applyFill="1" applyAlignment="1">
      <alignment/>
      <protection/>
    </xf>
    <xf numFmtId="4" fontId="9" fillId="0" borderId="0" xfId="26" applyNumberFormat="1" applyFont="1" applyFill="1" applyAlignment="1">
      <alignment/>
      <protection/>
    </xf>
    <xf numFmtId="4" fontId="1" fillId="0" borderId="0" xfId="26" applyNumberFormat="1" applyFont="1" applyFill="1" applyAlignment="1">
      <alignment horizontal="right"/>
      <protection/>
    </xf>
    <xf numFmtId="0" fontId="1" fillId="0" borderId="0" xfId="26" applyFont="1" applyAlignment="1">
      <alignment horizontal="left"/>
      <protection/>
    </xf>
    <xf numFmtId="173" fontId="1" fillId="0" borderId="0" xfId="26" applyNumberFormat="1" applyFill="1" applyAlignment="1">
      <alignment horizontal="right"/>
      <protection/>
    </xf>
    <xf numFmtId="176" fontId="1" fillId="0" borderId="0" xfId="26" applyNumberFormat="1" applyFill="1" applyAlignment="1">
      <alignment horizontal="right"/>
      <protection/>
    </xf>
    <xf numFmtId="0" fontId="1" fillId="0" borderId="0" xfId="26" applyFont="1" applyAlignment="1">
      <alignment horizontal="left" indent="2"/>
      <protection/>
    </xf>
    <xf numFmtId="2" fontId="1" fillId="0" borderId="0" xfId="25" applyNumberFormat="1" applyFill="1" applyAlignment="1">
      <alignment horizontal="right"/>
      <protection/>
    </xf>
    <xf numFmtId="0" fontId="6" fillId="0" borderId="1" xfId="26" applyFont="1" applyFill="1" applyBorder="1" applyAlignment="1">
      <alignment/>
      <protection/>
    </xf>
    <xf numFmtId="0" fontId="6" fillId="0" borderId="1" xfId="26" applyFont="1" applyFill="1" applyBorder="1" applyAlignment="1">
      <alignment horizontal="left"/>
      <protection/>
    </xf>
    <xf numFmtId="0" fontId="1" fillId="0" borderId="1" xfId="28" applyFill="1" applyBorder="1" applyAlignment="1">
      <alignment horizontal="left" indent="2"/>
      <protection/>
    </xf>
    <xf numFmtId="0" fontId="6" fillId="0" borderId="0" xfId="26" applyFont="1" applyFill="1" applyBorder="1" applyAlignment="1">
      <alignment horizontal="left"/>
      <protection/>
    </xf>
    <xf numFmtId="0" fontId="1" fillId="0" borderId="0" xfId="28" applyFill="1" applyBorder="1" applyAlignment="1">
      <alignment horizontal="left" indent="2"/>
      <protection/>
    </xf>
    <xf numFmtId="172" fontId="16" fillId="0" borderId="0" xfId="26" applyNumberFormat="1" applyFont="1" applyFill="1" applyAlignment="1">
      <alignment horizontal="right"/>
      <protection/>
    </xf>
    <xf numFmtId="0" fontId="1" fillId="0" borderId="1" xfId="26" applyFill="1" applyBorder="1" applyAlignment="1">
      <alignment horizontal="left"/>
      <protection/>
    </xf>
    <xf numFmtId="0" fontId="1" fillId="0" borderId="1" xfId="26" applyFill="1" applyBorder="1" applyAlignment="1">
      <alignment/>
      <protection/>
    </xf>
    <xf numFmtId="0" fontId="1" fillId="0" borderId="1" xfId="26" applyFill="1" applyBorder="1" applyAlignment="1">
      <alignment horizontal="right"/>
      <protection/>
    </xf>
    <xf numFmtId="172" fontId="1" fillId="0" borderId="0" xfId="26" applyNumberFormat="1" applyFont="1" applyFill="1" applyBorder="1" applyAlignment="1">
      <alignment horizontal="right"/>
      <protection/>
    </xf>
    <xf numFmtId="173" fontId="1" fillId="0" borderId="0" xfId="26" applyNumberFormat="1" applyFont="1" applyFill="1" applyBorder="1" applyAlignment="1">
      <alignment/>
      <protection/>
    </xf>
    <xf numFmtId="172" fontId="1" fillId="0" borderId="0" xfId="26" applyNumberFormat="1" applyFont="1" applyFill="1" applyBorder="1" applyAlignment="1">
      <alignment/>
      <protection/>
    </xf>
    <xf numFmtId="3" fontId="9" fillId="0" borderId="1" xfId="26" applyNumberFormat="1" applyFont="1" applyFill="1" applyBorder="1" applyAlignment="1">
      <alignment horizontal="right"/>
      <protection/>
    </xf>
    <xf numFmtId="3" fontId="9" fillId="0" borderId="1" xfId="26" applyNumberFormat="1" applyFont="1" applyFill="1" applyBorder="1" applyAlignment="1">
      <alignment/>
      <protection/>
    </xf>
    <xf numFmtId="3" fontId="6" fillId="0" borderId="1" xfId="26" applyNumberFormat="1" applyFont="1" applyFill="1" applyBorder="1" applyAlignment="1">
      <alignment horizontal="center"/>
      <protection/>
    </xf>
    <xf numFmtId="0" fontId="6" fillId="0" borderId="1" xfId="28" applyFont="1" applyFill="1" applyBorder="1" applyAlignment="1">
      <alignment horizontal="center"/>
      <protection/>
    </xf>
    <xf numFmtId="3" fontId="9" fillId="0" borderId="0" xfId="26" applyNumberFormat="1" applyFont="1" applyFill="1" applyBorder="1" applyAlignment="1">
      <alignment horizontal="right"/>
      <protection/>
    </xf>
    <xf numFmtId="3" fontId="9" fillId="0" borderId="0" xfId="26" applyNumberFormat="1" applyFont="1" applyFill="1" applyBorder="1" applyAlignment="1">
      <alignment/>
      <protection/>
    </xf>
    <xf numFmtId="3" fontId="1" fillId="0" borderId="0" xfId="24" applyNumberFormat="1" applyFont="1" applyFill="1" applyAlignment="1">
      <alignment/>
      <protection/>
    </xf>
    <xf numFmtId="172" fontId="1" fillId="0" borderId="0" xfId="26" applyNumberFormat="1" applyFill="1" applyAlignment="1">
      <alignment/>
      <protection/>
    </xf>
    <xf numFmtId="3" fontId="6" fillId="0" borderId="0" xfId="24" applyNumberFormat="1" applyFont="1" applyFill="1" applyAlignment="1">
      <alignment horizontal="right"/>
      <protection/>
    </xf>
    <xf numFmtId="3" fontId="1" fillId="0" borderId="0" xfId="24" applyNumberFormat="1" applyFont="1" applyFill="1" applyAlignment="1">
      <alignment horizontal="right"/>
      <protection/>
    </xf>
    <xf numFmtId="3" fontId="1" fillId="0" borderId="0" xfId="23" applyNumberFormat="1" applyFont="1" applyFill="1" applyAlignment="1">
      <alignment horizontal="right"/>
      <protection/>
    </xf>
    <xf numFmtId="3" fontId="6" fillId="0" borderId="0" xfId="23" applyNumberFormat="1" applyFont="1" applyFill="1" applyAlignment="1">
      <alignment horizontal="right"/>
      <protection/>
    </xf>
    <xf numFmtId="3" fontId="1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 applyFill="1" applyAlignment="1">
      <alignment horizontal="right"/>
      <protection/>
    </xf>
    <xf numFmtId="173" fontId="1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 applyFill="1" applyBorder="1" applyAlignment="1">
      <alignment horizontal="right"/>
      <protection/>
    </xf>
    <xf numFmtId="0" fontId="9" fillId="0" borderId="1" xfId="26" applyFont="1" applyBorder="1" applyAlignment="1">
      <alignment/>
      <protection/>
    </xf>
    <xf numFmtId="0" fontId="1" fillId="0" borderId="1" xfId="26" applyFont="1" applyFill="1" applyBorder="1" applyAlignment="1">
      <alignment horizontal="left"/>
      <protection/>
    </xf>
    <xf numFmtId="3" fontId="1" fillId="0" borderId="1" xfId="26" applyNumberFormat="1" applyFont="1" applyFill="1" applyBorder="1" applyAlignment="1">
      <alignment horizontal="right"/>
      <protection/>
    </xf>
    <xf numFmtId="3" fontId="1" fillId="0" borderId="1" xfId="26" applyNumberFormat="1" applyFont="1" applyFill="1" applyBorder="1" applyAlignment="1">
      <alignment horizontal="right"/>
      <protection/>
    </xf>
    <xf numFmtId="0" fontId="6" fillId="0" borderId="3" xfId="26" applyFont="1" applyBorder="1" applyAlignment="1">
      <alignment/>
      <protection/>
    </xf>
    <xf numFmtId="0" fontId="1" fillId="0" borderId="3" xfId="26" applyFill="1" applyBorder="1" applyAlignment="1">
      <alignment horizontal="left"/>
      <protection/>
    </xf>
    <xf numFmtId="173" fontId="1" fillId="0" borderId="0" xfId="26" applyNumberFormat="1" applyFont="1" applyFill="1" applyAlignment="1">
      <alignment horizontal="right"/>
      <protection/>
    </xf>
    <xf numFmtId="172" fontId="6" fillId="0" borderId="0" xfId="24" applyNumberFormat="1" applyFont="1" applyFill="1" applyAlignment="1">
      <alignment horizontal="right"/>
      <protection/>
    </xf>
    <xf numFmtId="172" fontId="1" fillId="0" borderId="0" xfId="24" applyNumberFormat="1" applyFont="1" applyFill="1" applyAlignment="1">
      <alignment horizontal="right"/>
      <protection/>
    </xf>
    <xf numFmtId="172" fontId="1" fillId="0" borderId="0" xfId="24" applyNumberFormat="1" applyFill="1" applyAlignment="1">
      <alignment/>
      <protection/>
    </xf>
    <xf numFmtId="0" fontId="1" fillId="0" borderId="0" xfId="26" applyFont="1" applyBorder="1" applyAlignment="1">
      <alignment/>
      <protection/>
    </xf>
    <xf numFmtId="172" fontId="1" fillId="0" borderId="0" xfId="24" applyNumberFormat="1" applyFill="1" applyBorder="1" applyAlignment="1">
      <alignment/>
      <protection/>
    </xf>
    <xf numFmtId="3" fontId="1" fillId="0" borderId="0" xfId="26" applyNumberFormat="1" applyFont="1" applyFill="1" applyBorder="1" applyAlignment="1">
      <alignment horizontal="right"/>
      <protection/>
    </xf>
    <xf numFmtId="0" fontId="1" fillId="0" borderId="2" xfId="26" applyFont="1" applyBorder="1" applyAlignment="1">
      <alignment/>
      <protection/>
    </xf>
    <xf numFmtId="172" fontId="6" fillId="0" borderId="3" xfId="24" applyNumberFormat="1" applyFont="1" applyFill="1" applyBorder="1" applyAlignment="1">
      <alignment horizontal="center"/>
      <protection/>
    </xf>
    <xf numFmtId="0" fontId="6" fillId="0" borderId="3" xfId="28" applyFont="1" applyFill="1" applyBorder="1" applyAlignment="1">
      <alignment horizontal="center"/>
      <protection/>
    </xf>
    <xf numFmtId="2" fontId="1" fillId="0" borderId="0" xfId="26" applyNumberFormat="1" applyFill="1" applyAlignment="1">
      <alignment/>
      <protection/>
    </xf>
    <xf numFmtId="3" fontId="6" fillId="0" borderId="0" xfId="26" applyNumberFormat="1" applyFont="1" applyFill="1" applyBorder="1" applyAlignment="1">
      <alignment horizontal="center"/>
      <protection/>
    </xf>
    <xf numFmtId="3" fontId="1" fillId="0" borderId="0" xfId="26" applyNumberFormat="1" applyFill="1" applyBorder="1" applyAlignment="1">
      <alignment horizontal="center"/>
      <protection/>
    </xf>
    <xf numFmtId="0" fontId="1" fillId="0" borderId="0" xfId="26" applyFont="1" applyFill="1" applyBorder="1" applyAlignment="1">
      <alignment horizontal="left"/>
      <protection/>
    </xf>
    <xf numFmtId="173" fontId="1" fillId="0" borderId="0" xfId="26" applyNumberFormat="1" applyFill="1" applyAlignment="1">
      <alignment/>
      <protection/>
    </xf>
    <xf numFmtId="0" fontId="1" fillId="0" borderId="0" xfId="26" applyFont="1" applyBorder="1" applyAlignment="1">
      <alignment horizontal="left"/>
      <protection/>
    </xf>
    <xf numFmtId="173" fontId="1" fillId="0" borderId="0" xfId="26" applyNumberFormat="1" applyFont="1" applyFill="1" applyAlignment="1">
      <alignment horizontal="right"/>
      <protection/>
    </xf>
    <xf numFmtId="173" fontId="18" fillId="0" borderId="0" xfId="26" applyNumberFormat="1" applyFont="1" applyFill="1" applyAlignment="1">
      <alignment horizontal="right"/>
      <protection/>
    </xf>
    <xf numFmtId="1" fontId="1" fillId="0" borderId="0" xfId="24" applyNumberFormat="1" applyFill="1" applyAlignment="1">
      <alignment/>
      <protection/>
    </xf>
    <xf numFmtId="1" fontId="1" fillId="0" borderId="0" xfId="26" applyNumberFormat="1" applyFont="1" applyFill="1" applyAlignment="1">
      <alignment horizontal="right"/>
      <protection/>
    </xf>
    <xf numFmtId="3" fontId="1" fillId="0" borderId="0" xfId="26" applyNumberFormat="1" applyFill="1" applyBorder="1" applyAlignment="1">
      <alignment/>
      <protection/>
    </xf>
    <xf numFmtId="0" fontId="1" fillId="0" borderId="1" xfId="26" applyBorder="1" applyAlignment="1">
      <alignment horizontal="left"/>
      <protection/>
    </xf>
    <xf numFmtId="3" fontId="1" fillId="0" borderId="1" xfId="26" applyNumberFormat="1" applyBorder="1" applyAlignment="1">
      <alignment/>
      <protection/>
    </xf>
    <xf numFmtId="0" fontId="1" fillId="0" borderId="0" xfId="26" applyBorder="1" applyAlignment="1">
      <alignment horizontal="left"/>
      <protection/>
    </xf>
    <xf numFmtId="0" fontId="1" fillId="0" borderId="0" xfId="26" applyAlignment="1">
      <alignment horizontal="right"/>
      <protection/>
    </xf>
    <xf numFmtId="0" fontId="13" fillId="0" borderId="0" xfId="26" applyFont="1" applyAlignment="1">
      <alignment horizontal="left" wrapText="1"/>
      <protection/>
    </xf>
    <xf numFmtId="0" fontId="1" fillId="0" borderId="0" xfId="28" applyAlignment="1">
      <alignment horizontal="left" wrapText="1"/>
      <protection/>
    </xf>
    <xf numFmtId="0" fontId="1" fillId="0" borderId="0" xfId="28" applyAlignment="1">
      <alignment horizontal="left" wrapText="1"/>
      <protection/>
    </xf>
    <xf numFmtId="0" fontId="1" fillId="0" borderId="0" xfId="23" applyAlignment="1">
      <alignment horizontal="left"/>
      <protection/>
    </xf>
    <xf numFmtId="0" fontId="1" fillId="0" borderId="2" xfId="26" applyBorder="1" applyAlignment="1">
      <alignment horizontal="left"/>
      <protection/>
    </xf>
    <xf numFmtId="0" fontId="1" fillId="0" borderId="1" xfId="29" applyBorder="1" applyAlignment="1">
      <alignment horizontal="left" indent="2"/>
      <protection/>
    </xf>
    <xf numFmtId="3" fontId="1" fillId="0" borderId="0" xfId="26" applyNumberFormat="1" applyAlignment="1">
      <alignment horizontal="right"/>
      <protection/>
    </xf>
    <xf numFmtId="0" fontId="6" fillId="0" borderId="0" xfId="26" applyNumberFormat="1" applyFont="1" applyFill="1" applyAlignment="1">
      <alignment/>
      <protection/>
    </xf>
    <xf numFmtId="0" fontId="9" fillId="0" borderId="0" xfId="26" applyFont="1" applyAlignment="1">
      <alignment horizontal="left"/>
      <protection/>
    </xf>
    <xf numFmtId="1" fontId="1" fillId="0" borderId="0" xfId="26" applyNumberFormat="1" applyFont="1" applyAlignment="1">
      <alignment/>
      <protection/>
    </xf>
    <xf numFmtId="1" fontId="1" fillId="0" borderId="0" xfId="26" applyNumberFormat="1" applyFont="1" applyAlignment="1">
      <alignment horizontal="right"/>
      <protection/>
    </xf>
    <xf numFmtId="172" fontId="1" fillId="0" borderId="0" xfId="26" applyNumberFormat="1" applyFont="1" applyAlignment="1">
      <alignment horizontal="right"/>
      <protection/>
    </xf>
    <xf numFmtId="0" fontId="9" fillId="0" borderId="1" xfId="26" applyFont="1" applyBorder="1" applyAlignment="1">
      <alignment horizontal="left"/>
      <protection/>
    </xf>
    <xf numFmtId="172" fontId="9" fillId="0" borderId="1" xfId="26" applyNumberFormat="1" applyFont="1" applyBorder="1" applyAlignment="1">
      <alignment/>
      <protection/>
    </xf>
    <xf numFmtId="0" fontId="1" fillId="0" borderId="3" xfId="26" applyBorder="1" applyAlignment="1">
      <alignment horizontal="left"/>
      <protection/>
    </xf>
    <xf numFmtId="173" fontId="1" fillId="0" borderId="0" xfId="26" applyNumberFormat="1" applyFont="1" applyAlignment="1">
      <alignment/>
      <protection/>
    </xf>
    <xf numFmtId="173" fontId="1" fillId="0" borderId="0" xfId="26" applyNumberFormat="1" applyFont="1" applyAlignment="1">
      <alignment horizontal="right"/>
      <protection/>
    </xf>
    <xf numFmtId="0" fontId="1" fillId="0" borderId="0" xfId="26" applyFont="1" applyBorder="1" applyAlignment="1">
      <alignment horizontal="left"/>
      <protection/>
    </xf>
    <xf numFmtId="173" fontId="1" fillId="0" borderId="0" xfId="26" applyNumberFormat="1" applyAlignment="1">
      <alignment horizontal="right"/>
      <protection/>
    </xf>
    <xf numFmtId="173" fontId="1" fillId="0" borderId="0" xfId="26" applyNumberFormat="1" applyFont="1" applyBorder="1" applyAlignment="1">
      <alignment/>
      <protection/>
    </xf>
    <xf numFmtId="3" fontId="6" fillId="0" borderId="1" xfId="26" applyNumberFormat="1" applyFont="1" applyBorder="1" applyAlignment="1">
      <alignment horizontal="center"/>
      <protection/>
    </xf>
    <xf numFmtId="0" fontId="6" fillId="0" borderId="1" xfId="29" applyFont="1" applyBorder="1" applyAlignment="1">
      <alignment horizontal="center"/>
      <protection/>
    </xf>
    <xf numFmtId="0" fontId="6" fillId="0" borderId="0" xfId="26" applyFont="1" applyFill="1" applyAlignment="1">
      <alignment horizontal="left"/>
      <protection/>
    </xf>
    <xf numFmtId="3" fontId="1" fillId="0" borderId="0" xfId="24" applyNumberFormat="1" applyFont="1" applyAlignment="1">
      <alignment/>
      <protection/>
    </xf>
    <xf numFmtId="3" fontId="6" fillId="0" borderId="0" xfId="24" applyNumberFormat="1" applyFont="1" applyAlignment="1">
      <alignment horizontal="right"/>
      <protection/>
    </xf>
    <xf numFmtId="3" fontId="9" fillId="0" borderId="0" xfId="24" applyNumberFormat="1" applyFont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3" fontId="1" fillId="0" borderId="0" xfId="26" applyNumberFormat="1" applyFont="1" applyBorder="1" applyAlignment="1">
      <alignment horizontal="right"/>
      <protection/>
    </xf>
    <xf numFmtId="0" fontId="9" fillId="0" borderId="0" xfId="26" applyFont="1" applyBorder="1" applyAlignment="1">
      <alignment horizontal="left"/>
      <protection/>
    </xf>
    <xf numFmtId="3" fontId="1" fillId="0" borderId="0" xfId="26" applyNumberFormat="1" applyFont="1" applyBorder="1" applyAlignment="1">
      <alignment/>
      <protection/>
    </xf>
    <xf numFmtId="3" fontId="1" fillId="0" borderId="1" xfId="26" applyNumberFormat="1" applyFont="1" applyBorder="1" applyAlignment="1">
      <alignment/>
      <protection/>
    </xf>
    <xf numFmtId="3" fontId="1" fillId="0" borderId="1" xfId="26" applyNumberFormat="1" applyFont="1" applyBorder="1" applyAlignment="1">
      <alignment horizontal="right"/>
      <protection/>
    </xf>
    <xf numFmtId="3" fontId="16" fillId="0" borderId="0" xfId="26" applyNumberFormat="1" applyFont="1" applyBorder="1" applyAlignment="1">
      <alignment horizontal="right"/>
      <protection/>
    </xf>
    <xf numFmtId="0" fontId="1" fillId="0" borderId="0" xfId="29" applyBorder="1" applyAlignment="1">
      <alignment horizontal="left" indent="2"/>
      <protection/>
    </xf>
    <xf numFmtId="173" fontId="9" fillId="0" borderId="0" xfId="26" applyNumberFormat="1" applyFont="1" applyBorder="1" applyAlignment="1">
      <alignment/>
      <protection/>
    </xf>
    <xf numFmtId="173" fontId="1" fillId="0" borderId="0" xfId="26" applyNumberFormat="1" applyFont="1" applyBorder="1" applyAlignment="1">
      <alignment horizontal="right"/>
      <protection/>
    </xf>
    <xf numFmtId="173" fontId="9" fillId="0" borderId="0" xfId="26" applyNumberFormat="1" applyFont="1" applyAlignment="1">
      <alignment horizontal="right"/>
      <protection/>
    </xf>
    <xf numFmtId="176" fontId="1" fillId="0" borderId="0" xfId="26" applyNumberFormat="1" applyAlignment="1">
      <alignment horizontal="right"/>
      <protection/>
    </xf>
    <xf numFmtId="2" fontId="1" fillId="0" borderId="0" xfId="25" applyNumberFormat="1" applyFont="1" applyAlignment="1">
      <alignment horizontal="right"/>
      <protection/>
    </xf>
    <xf numFmtId="2" fontId="1" fillId="0" borderId="0" xfId="25" applyNumberFormat="1" applyAlignment="1">
      <alignment horizontal="right"/>
      <protection/>
    </xf>
    <xf numFmtId="0" fontId="1" fillId="0" borderId="1" xfId="26" applyFont="1" applyBorder="1" applyAlignment="1">
      <alignment horizontal="left" indent="2"/>
      <protection/>
    </xf>
    <xf numFmtId="0" fontId="1" fillId="0" borderId="0" xfId="26" applyFont="1" applyBorder="1" applyAlignment="1">
      <alignment horizontal="left" indent="2"/>
      <protection/>
    </xf>
    <xf numFmtId="172" fontId="6" fillId="0" borderId="3" xfId="24" applyNumberFormat="1" applyFont="1" applyBorder="1" applyAlignment="1">
      <alignment horizontal="center"/>
      <protection/>
    </xf>
    <xf numFmtId="0" fontId="6" fillId="0" borderId="3" xfId="29" applyFont="1" applyBorder="1" applyAlignment="1">
      <alignment horizontal="center"/>
      <protection/>
    </xf>
    <xf numFmtId="172" fontId="1" fillId="0" borderId="0" xfId="24" applyNumberFormat="1" applyAlignment="1">
      <alignment/>
      <protection/>
    </xf>
    <xf numFmtId="3" fontId="1" fillId="0" borderId="0" xfId="24" applyNumberFormat="1" applyAlignment="1">
      <alignment/>
      <protection/>
    </xf>
    <xf numFmtId="3" fontId="1" fillId="0" borderId="0" xfId="24" applyNumberFormat="1" applyFont="1" applyAlignment="1">
      <alignment horizontal="right"/>
      <protection/>
    </xf>
    <xf numFmtId="0" fontId="1" fillId="0" borderId="1" xfId="26" applyFont="1" applyBorder="1" applyAlignment="1">
      <alignment horizontal="left"/>
      <protection/>
    </xf>
    <xf numFmtId="3" fontId="1" fillId="0" borderId="1" xfId="24" applyNumberFormat="1" applyBorder="1" applyAlignment="1">
      <alignment/>
      <protection/>
    </xf>
    <xf numFmtId="3" fontId="9" fillId="0" borderId="0" xfId="26" applyNumberFormat="1" applyFont="1" applyBorder="1" applyAlignment="1">
      <alignment horizontal="right"/>
      <protection/>
    </xf>
    <xf numFmtId="0" fontId="1" fillId="0" borderId="3" xfId="26" applyFont="1" applyBorder="1" applyAlignment="1">
      <alignment horizontal="left"/>
      <protection/>
    </xf>
    <xf numFmtId="172" fontId="6" fillId="0" borderId="0" xfId="29" applyNumberFormat="1" applyFont="1" applyBorder="1" applyAlignment="1">
      <alignment horizontal="right"/>
      <protection/>
    </xf>
    <xf numFmtId="172" fontId="9" fillId="0" borderId="0" xfId="24" applyNumberFormat="1" applyFont="1" applyAlignment="1">
      <alignment/>
      <protection/>
    </xf>
    <xf numFmtId="172" fontId="1" fillId="0" borderId="0" xfId="24" applyNumberFormat="1" applyFont="1" applyAlignment="1">
      <alignment horizontal="right"/>
      <protection/>
    </xf>
    <xf numFmtId="172" fontId="1" fillId="0" borderId="0" xfId="29" applyNumberFormat="1" applyBorder="1" applyAlignment="1">
      <alignment horizontal="right"/>
      <protection/>
    </xf>
    <xf numFmtId="3" fontId="1" fillId="0" borderId="0" xfId="26" applyNumberFormat="1" applyBorder="1" applyAlignment="1">
      <alignment/>
      <protection/>
    </xf>
    <xf numFmtId="3" fontId="6" fillId="0" borderId="0" xfId="26" applyNumberFormat="1" applyFont="1" applyBorder="1" applyAlignment="1">
      <alignment horizontal="center"/>
      <protection/>
    </xf>
    <xf numFmtId="3" fontId="1" fillId="0" borderId="0" xfId="26" applyNumberFormat="1" applyBorder="1" applyAlignment="1">
      <alignment horizontal="center"/>
      <protection/>
    </xf>
    <xf numFmtId="173" fontId="6" fillId="0" borderId="0" xfId="26" applyNumberFormat="1" applyFont="1" applyBorder="1" applyAlignment="1">
      <alignment horizontal="right"/>
      <protection/>
    </xf>
    <xf numFmtId="173" fontId="9" fillId="0" borderId="0" xfId="26" applyNumberFormat="1" applyFont="1" applyBorder="1" applyAlignment="1">
      <alignment horizontal="right"/>
      <protection/>
    </xf>
    <xf numFmtId="173" fontId="1" fillId="0" borderId="0" xfId="26" applyNumberFormat="1" applyAlignment="1">
      <alignment/>
      <protection/>
    </xf>
    <xf numFmtId="173" fontId="1" fillId="0" borderId="0" xfId="26" applyNumberFormat="1" applyFont="1" applyAlignment="1">
      <alignment horizontal="right"/>
      <protection/>
    </xf>
    <xf numFmtId="172" fontId="1" fillId="0" borderId="0" xfId="25" applyNumberFormat="1" applyAlignment="1">
      <alignment horizontal="right"/>
      <protection/>
    </xf>
    <xf numFmtId="172" fontId="1" fillId="0" borderId="0" xfId="25" applyNumberFormat="1" applyFont="1" applyAlignment="1">
      <alignment horizontal="right"/>
      <protection/>
    </xf>
    <xf numFmtId="0" fontId="1" fillId="0" borderId="1" xfId="26" applyFont="1" applyBorder="1" applyAlignment="1">
      <alignment horizontal="left"/>
      <protection/>
    </xf>
    <xf numFmtId="173" fontId="1" fillId="0" borderId="1" xfId="26" applyNumberFormat="1" applyBorder="1" applyAlignment="1">
      <alignment/>
      <protection/>
    </xf>
    <xf numFmtId="0" fontId="1" fillId="0" borderId="0" xfId="26" applyFont="1" applyAlignment="1">
      <alignment horizontal="left" wrapText="1"/>
      <protection/>
    </xf>
    <xf numFmtId="0" fontId="1" fillId="0" borderId="0" xfId="29" applyAlignment="1">
      <alignment horizontal="left"/>
      <protection/>
    </xf>
    <xf numFmtId="0" fontId="9" fillId="0" borderId="0" xfId="26" applyFont="1" applyAlignment="1">
      <alignment horizontal="left" wrapText="1"/>
      <protection/>
    </xf>
    <xf numFmtId="0" fontId="9" fillId="0" borderId="0" xfId="29" applyFont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0" fontId="1" fillId="0" borderId="0" xfId="26" applyFont="1" applyAlignment="1">
      <alignment horizontal="left" wrapText="1"/>
      <protection/>
    </xf>
    <xf numFmtId="0" fontId="1" fillId="0" borderId="0" xfId="26" applyFont="1" applyAlignment="1">
      <alignment horizontal="left" wrapText="1"/>
      <protection/>
    </xf>
    <xf numFmtId="0" fontId="13" fillId="0" borderId="0" xfId="26" applyFont="1" applyFill="1" applyAlignment="1">
      <alignment horizontal="left" wrapText="1"/>
      <protection/>
    </xf>
    <xf numFmtId="0" fontId="1" fillId="0" borderId="0" xfId="29" applyFill="1" applyAlignment="1">
      <alignment horizontal="left" wrapText="1"/>
      <protection/>
    </xf>
    <xf numFmtId="0" fontId="1" fillId="0" borderId="0" xfId="29">
      <alignment horizontal="left" indent="2"/>
      <protection/>
    </xf>
    <xf numFmtId="0" fontId="19" fillId="0" borderId="0" xfId="26" applyFont="1">
      <alignment/>
      <protection/>
    </xf>
    <xf numFmtId="0" fontId="0" fillId="0" borderId="0" xfId="30" applyFont="1" applyAlignment="1">
      <alignment horizontal="left" wrapText="1" indent="2"/>
      <protection/>
    </xf>
    <xf numFmtId="0" fontId="20" fillId="0" borderId="0" xfId="26" applyFont="1">
      <alignment/>
      <protection/>
    </xf>
    <xf numFmtId="0" fontId="20" fillId="0" borderId="1" xfId="26" applyFont="1" applyBorder="1">
      <alignment/>
      <protection/>
    </xf>
    <xf numFmtId="0" fontId="20" fillId="0" borderId="0" xfId="26" applyFont="1" applyAlignment="1">
      <alignment horizontal="right"/>
      <protection/>
    </xf>
    <xf numFmtId="0" fontId="20" fillId="0" borderId="0" xfId="26" applyFont="1" applyBorder="1">
      <alignment/>
      <protection/>
    </xf>
    <xf numFmtId="0" fontId="6" fillId="0" borderId="3" xfId="26" applyFont="1" applyBorder="1" applyAlignment="1">
      <alignment horizontal="center"/>
      <protection/>
    </xf>
    <xf numFmtId="0" fontId="6" fillId="0" borderId="3" xfId="30" applyFont="1" applyBorder="1" applyAlignment="1">
      <alignment horizontal="center"/>
      <protection/>
    </xf>
    <xf numFmtId="0" fontId="6" fillId="0" borderId="2" xfId="26" applyFont="1" applyBorder="1" applyAlignment="1">
      <alignment horizontal="right" wrapText="1"/>
      <protection/>
    </xf>
    <xf numFmtId="0" fontId="6" fillId="0" borderId="1" xfId="26" applyFont="1" applyBorder="1" applyAlignment="1">
      <alignment/>
      <protection/>
    </xf>
    <xf numFmtId="0" fontId="1" fillId="0" borderId="1" xfId="26" applyFont="1" applyBorder="1" applyAlignment="1">
      <alignment/>
      <protection/>
    </xf>
    <xf numFmtId="0" fontId="1" fillId="0" borderId="3" xfId="26" applyFont="1" applyBorder="1" applyAlignment="1">
      <alignment/>
      <protection/>
    </xf>
    <xf numFmtId="0" fontId="6" fillId="0" borderId="3" xfId="26" applyFont="1" applyBorder="1" applyAlignment="1">
      <alignment horizontal="right" wrapText="1"/>
      <protection/>
    </xf>
    <xf numFmtId="0" fontId="1" fillId="0" borderId="1" xfId="30" applyBorder="1" applyAlignment="1">
      <alignment horizontal="left" indent="2"/>
      <protection/>
    </xf>
    <xf numFmtId="0" fontId="6" fillId="0" borderId="0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30" applyFont="1" applyBorder="1" applyAlignment="1">
      <alignment horizontal="left" indent="2"/>
      <protection/>
    </xf>
    <xf numFmtId="0" fontId="1" fillId="0" borderId="0" xfId="26" applyFont="1">
      <alignment/>
      <protection/>
    </xf>
    <xf numFmtId="3" fontId="1" fillId="0" borderId="0" xfId="15" applyNumberFormat="1" applyFont="1" applyAlignment="1">
      <alignment/>
    </xf>
    <xf numFmtId="0" fontId="1" fillId="0" borderId="0" xfId="26" applyFont="1" applyAlignment="1">
      <alignment wrapText="1"/>
      <protection/>
    </xf>
    <xf numFmtId="0" fontId="1" fillId="0" borderId="0" xfId="30" applyFont="1" applyAlignment="1">
      <alignment wrapText="1"/>
      <protection/>
    </xf>
    <xf numFmtId="172" fontId="1" fillId="0" borderId="0" xfId="26" applyNumberFormat="1">
      <alignment/>
      <protection/>
    </xf>
    <xf numFmtId="1" fontId="1" fillId="0" borderId="0" xfId="26" applyNumberFormat="1">
      <alignment/>
      <protection/>
    </xf>
    <xf numFmtId="185" fontId="1" fillId="0" borderId="0" xfId="26" applyNumberFormat="1">
      <alignment/>
      <protection/>
    </xf>
    <xf numFmtId="172" fontId="9" fillId="0" borderId="0" xfId="26" applyNumberFormat="1" applyFont="1">
      <alignment/>
      <protection/>
    </xf>
    <xf numFmtId="3" fontId="1" fillId="0" borderId="0" xfId="26" applyNumberFormat="1" applyFont="1" applyBorder="1">
      <alignment/>
      <protection/>
    </xf>
    <xf numFmtId="0" fontId="1" fillId="0" borderId="0" xfId="26" applyNumberFormat="1" applyFont="1" applyFill="1" applyAlignment="1">
      <alignment wrapText="1"/>
      <protection/>
    </xf>
    <xf numFmtId="0" fontId="1" fillId="0" borderId="0" xfId="26" applyNumberFormat="1" applyFont="1" applyFill="1" applyAlignment="1">
      <alignment wrapText="1"/>
      <protection/>
    </xf>
    <xf numFmtId="3" fontId="6" fillId="0" borderId="0" xfId="26" applyNumberFormat="1" applyFont="1" applyBorder="1" applyAlignment="1">
      <alignment horizontal="right"/>
      <protection/>
    </xf>
    <xf numFmtId="3" fontId="12" fillId="0" borderId="0" xfId="26" applyNumberFormat="1" applyFont="1" applyBorder="1" applyAlignment="1">
      <alignment horizontal="right"/>
      <protection/>
    </xf>
    <xf numFmtId="0" fontId="21" fillId="0" borderId="0" xfId="26" applyFont="1">
      <alignment/>
      <protection/>
    </xf>
    <xf numFmtId="0" fontId="9" fillId="0" borderId="0" xfId="26" applyFont="1" applyAlignment="1">
      <alignment wrapText="1"/>
      <protection/>
    </xf>
    <xf numFmtId="0" fontId="9" fillId="0" borderId="0" xfId="30" applyFont="1" applyAlignment="1">
      <alignment wrapText="1"/>
      <protection/>
    </xf>
    <xf numFmtId="0" fontId="9" fillId="0" borderId="1" xfId="26" applyFont="1" applyBorder="1" applyAlignment="1">
      <alignment wrapText="1"/>
      <protection/>
    </xf>
    <xf numFmtId="0" fontId="9" fillId="0" borderId="1" xfId="30" applyFont="1" applyBorder="1" applyAlignment="1">
      <alignment wrapText="1"/>
      <protection/>
    </xf>
    <xf numFmtId="0" fontId="9" fillId="0" borderId="1" xfId="26" applyFont="1" applyBorder="1">
      <alignment/>
      <protection/>
    </xf>
    <xf numFmtId="3" fontId="6" fillId="0" borderId="1" xfId="26" applyNumberFormat="1" applyFont="1" applyBorder="1">
      <alignment/>
      <protection/>
    </xf>
    <xf numFmtId="172" fontId="6" fillId="0" borderId="1" xfId="26" applyNumberFormat="1" applyFont="1" applyBorder="1">
      <alignment/>
      <protection/>
    </xf>
    <xf numFmtId="3" fontId="6" fillId="0" borderId="1" xfId="26" applyNumberFormat="1" applyFont="1" applyBorder="1" applyAlignment="1">
      <alignment horizontal="right"/>
      <protection/>
    </xf>
    <xf numFmtId="3" fontId="6" fillId="0" borderId="0" xfId="26" applyNumberFormat="1" applyFont="1">
      <alignment/>
      <protection/>
    </xf>
    <xf numFmtId="172" fontId="6" fillId="0" borderId="0" xfId="26" applyNumberFormat="1" applyFont="1">
      <alignment/>
      <protection/>
    </xf>
    <xf numFmtId="0" fontId="13" fillId="0" borderId="0" xfId="26" applyFont="1" applyBorder="1" applyAlignment="1">
      <alignment horizontal="left" wrapText="1"/>
      <protection/>
    </xf>
    <xf numFmtId="0" fontId="5" fillId="0" borderId="0" xfId="26" applyFont="1" applyBorder="1" applyAlignment="1">
      <alignment horizontal="left" wrapText="1"/>
      <protection/>
    </xf>
    <xf numFmtId="0" fontId="5" fillId="0" borderId="0" xfId="30" applyFont="1" applyBorder="1" applyAlignment="1">
      <alignment horizontal="left" wrapText="1"/>
      <protection/>
    </xf>
    <xf numFmtId="0" fontId="1" fillId="0" borderId="0" xfId="30" applyBorder="1" applyAlignment="1">
      <alignment horizontal="left" indent="2"/>
      <protection/>
    </xf>
    <xf numFmtId="0" fontId="13" fillId="0" borderId="0" xfId="26" applyFont="1" applyBorder="1" applyAlignment="1">
      <alignment/>
      <protection/>
    </xf>
    <xf numFmtId="3" fontId="6" fillId="0" borderId="0" xfId="26" applyNumberFormat="1" applyFont="1" applyBorder="1">
      <alignment/>
      <protection/>
    </xf>
    <xf numFmtId="0" fontId="1" fillId="0" borderId="0" xfId="30" applyBorder="1" applyAlignment="1">
      <alignment/>
      <protection/>
    </xf>
    <xf numFmtId="0" fontId="1" fillId="0" borderId="0" xfId="30" applyBorder="1">
      <alignment horizontal="left" indent="2"/>
      <protection/>
    </xf>
    <xf numFmtId="0" fontId="1" fillId="0" borderId="0" xfId="30" applyBorder="1" applyAlignment="1">
      <alignment horizontal="left"/>
      <protection/>
    </xf>
    <xf numFmtId="3" fontId="1" fillId="0" borderId="0" xfId="30" applyNumberFormat="1" applyBorder="1" applyAlignment="1">
      <alignment horizontal="right"/>
      <protection/>
    </xf>
    <xf numFmtId="172" fontId="1" fillId="0" borderId="0" xfId="30" applyNumberFormat="1" applyBorder="1">
      <alignment horizontal="left" indent="2"/>
      <protection/>
    </xf>
    <xf numFmtId="172" fontId="13" fillId="0" borderId="0" xfId="30" applyNumberFormat="1" applyFont="1" applyBorder="1">
      <alignment horizontal="left" indent="2"/>
      <protection/>
    </xf>
    <xf numFmtId="0" fontId="1" fillId="0" borderId="0" xfId="30" applyAlignment="1">
      <alignment/>
      <protection/>
    </xf>
    <xf numFmtId="0" fontId="1" fillId="0" borderId="0" xfId="30" applyAlignment="1">
      <alignment horizontal="left"/>
      <protection/>
    </xf>
    <xf numFmtId="3" fontId="1" fillId="0" borderId="0" xfId="30" applyNumberFormat="1" applyAlignment="1">
      <alignment horizontal="right"/>
      <protection/>
    </xf>
    <xf numFmtId="172" fontId="1" fillId="0" borderId="0" xfId="30" applyNumberFormat="1">
      <alignment horizontal="left" indent="2"/>
      <protection/>
    </xf>
    <xf numFmtId="0" fontId="1" fillId="0" borderId="0" xfId="30">
      <alignment horizontal="left" indent="2"/>
      <protection/>
    </xf>
    <xf numFmtId="0" fontId="6" fillId="0" borderId="0" xfId="30" applyFont="1" applyAlignment="1">
      <alignment horizontal="left"/>
      <protection/>
    </xf>
    <xf numFmtId="3" fontId="6" fillId="0" borderId="0" xfId="30" applyNumberFormat="1" applyFont="1" applyAlignment="1">
      <alignment horizontal="right"/>
      <protection/>
    </xf>
    <xf numFmtId="0" fontId="5" fillId="0" borderId="0" xfId="25" applyFont="1" applyBorder="1" applyAlignment="1">
      <alignment horizontal="left" wrapText="1"/>
      <protection/>
    </xf>
    <xf numFmtId="0" fontId="1" fillId="0" borderId="0" xfId="25" applyBorder="1">
      <alignment horizontal="left" indent="2"/>
      <protection/>
    </xf>
    <xf numFmtId="0" fontId="1" fillId="0" borderId="0" xfId="25">
      <alignment horizontal="left" indent="2"/>
      <protection/>
    </xf>
    <xf numFmtId="0" fontId="5" fillId="0" borderId="1" xfId="25" applyFont="1" applyBorder="1" applyAlignment="1">
      <alignment horizontal="left" wrapText="1"/>
      <protection/>
    </xf>
    <xf numFmtId="0" fontId="1" fillId="0" borderId="1" xfId="25" applyBorder="1">
      <alignment horizontal="left" indent="2"/>
      <protection/>
    </xf>
    <xf numFmtId="0" fontId="1" fillId="0" borderId="0" xfId="25" applyFont="1" applyBorder="1">
      <alignment horizontal="left" indent="2"/>
      <protection/>
    </xf>
    <xf numFmtId="0" fontId="6" fillId="0" borderId="0" xfId="25" applyFont="1" applyBorder="1" applyAlignment="1">
      <alignment horizontal="left" wrapText="1"/>
      <protection/>
    </xf>
    <xf numFmtId="0" fontId="6" fillId="0" borderId="1" xfId="25" applyFont="1" applyBorder="1" applyAlignment="1">
      <alignment horizontal="center" wrapText="1"/>
      <protection/>
    </xf>
    <xf numFmtId="0" fontId="1" fillId="0" borderId="1" xfId="31" applyBorder="1" applyAlignment="1">
      <alignment horizontal="center" wrapText="1"/>
      <protection/>
    </xf>
    <xf numFmtId="0" fontId="6" fillId="0" borderId="0" xfId="25" applyFont="1" applyBorder="1" applyAlignment="1">
      <alignment horizontal="right" wrapText="1"/>
      <protection/>
    </xf>
    <xf numFmtId="0" fontId="1" fillId="0" borderId="0" xfId="25" applyFont="1">
      <alignment horizontal="left" indent="2"/>
      <protection/>
    </xf>
    <xf numFmtId="0" fontId="6" fillId="0" borderId="1" xfId="25" applyFont="1" applyBorder="1" applyAlignment="1">
      <alignment horizontal="left"/>
      <protection/>
    </xf>
    <xf numFmtId="0" fontId="6" fillId="0" borderId="1" xfId="25" applyFont="1" applyBorder="1" applyAlignment="1">
      <alignment horizontal="left" wrapText="1"/>
      <protection/>
    </xf>
    <xf numFmtId="0" fontId="6" fillId="0" borderId="0" xfId="25" applyFont="1" applyBorder="1" applyAlignment="1">
      <alignment horizontal="right"/>
      <protection/>
    </xf>
    <xf numFmtId="0" fontId="6" fillId="0" borderId="0" xfId="25" applyFont="1" applyBorder="1" applyAlignment="1">
      <alignment horizontal="right" wrapText="1"/>
      <protection/>
    </xf>
    <xf numFmtId="0" fontId="6" fillId="0" borderId="0" xfId="25" applyFont="1" applyFill="1" applyBorder="1" applyAlignment="1">
      <alignment horizontal="right" wrapText="1"/>
      <protection/>
    </xf>
    <xf numFmtId="0" fontId="1" fillId="0" borderId="1" xfId="31" applyBorder="1" applyAlignment="1">
      <alignment horizontal="right" wrapText="1"/>
      <protection/>
    </xf>
    <xf numFmtId="0" fontId="1" fillId="0" borderId="1" xfId="31" applyBorder="1" applyAlignment="1">
      <alignment horizontal="right"/>
      <protection/>
    </xf>
    <xf numFmtId="0" fontId="5" fillId="0" borderId="2" xfId="25" applyFont="1" applyBorder="1" applyAlignment="1">
      <alignment horizontal="left"/>
      <protection/>
    </xf>
    <xf numFmtId="0" fontId="1" fillId="0" borderId="2" xfId="25" applyBorder="1" applyAlignment="1">
      <alignment/>
      <protection/>
    </xf>
    <xf numFmtId="0" fontId="6" fillId="0" borderId="3" xfId="25" applyFont="1" applyBorder="1" applyAlignment="1">
      <alignment horizontal="center"/>
      <protection/>
    </xf>
    <xf numFmtId="0" fontId="1" fillId="0" borderId="3" xfId="25" applyBorder="1">
      <alignment horizontal="left" indent="2"/>
      <protection/>
    </xf>
    <xf numFmtId="0" fontId="5" fillId="0" borderId="0" xfId="25" applyFont="1" applyBorder="1" applyAlignment="1">
      <alignment horizontal="left"/>
      <protection/>
    </xf>
    <xf numFmtId="0" fontId="1" fillId="0" borderId="0" xfId="25" applyBorder="1" applyAlignment="1">
      <alignment/>
      <protection/>
    </xf>
    <xf numFmtId="0" fontId="6" fillId="0" borderId="0" xfId="25" applyFont="1" applyBorder="1" applyAlignment="1">
      <alignment horizontal="center"/>
      <protection/>
    </xf>
    <xf numFmtId="0" fontId="1" fillId="0" borderId="0" xfId="25" applyAlignment="1">
      <alignment horizontal="left" vertical="top"/>
      <protection/>
    </xf>
    <xf numFmtId="3" fontId="1" fillId="0" borderId="0" xfId="25" applyNumberFormat="1" applyAlignment="1">
      <alignment horizontal="right" vertical="top"/>
      <protection/>
    </xf>
    <xf numFmtId="4" fontId="1" fillId="0" borderId="0" xfId="25" applyNumberFormat="1" applyAlignment="1">
      <alignment horizontal="right" vertical="top"/>
      <protection/>
    </xf>
    <xf numFmtId="173" fontId="1" fillId="0" borderId="0" xfId="25" applyNumberFormat="1" applyFont="1" applyFill="1" applyAlignment="1">
      <alignment horizontal="right" vertical="top" wrapText="1"/>
      <protection/>
    </xf>
    <xf numFmtId="173" fontId="1" fillId="0" borderId="0" xfId="25" applyNumberFormat="1" applyFill="1" applyAlignment="1">
      <alignment horizontal="right" vertical="top" wrapText="1"/>
      <protection/>
    </xf>
    <xf numFmtId="172" fontId="1" fillId="0" borderId="0" xfId="25" applyNumberFormat="1" applyAlignment="1">
      <alignment horizontal="right" vertical="top"/>
      <protection/>
    </xf>
    <xf numFmtId="2" fontId="1" fillId="0" borderId="0" xfId="31" applyNumberFormat="1" applyAlignment="1">
      <alignment vertical="top"/>
      <protection/>
    </xf>
    <xf numFmtId="0" fontId="1" fillId="0" borderId="0" xfId="31" applyAlignment="1">
      <alignment vertical="top"/>
      <protection/>
    </xf>
    <xf numFmtId="0" fontId="1" fillId="0" borderId="0" xfId="25" applyAlignment="1">
      <alignment horizontal="left" vertical="top" indent="2"/>
      <protection/>
    </xf>
    <xf numFmtId="0" fontId="1" fillId="0" borderId="0" xfId="31" applyAlignment="1">
      <alignment horizontal="center" vertical="top"/>
      <protection/>
    </xf>
    <xf numFmtId="0" fontId="1" fillId="0" borderId="0" xfId="25" applyAlignment="1">
      <alignment horizontal="left" vertical="top" wrapText="1"/>
      <protection/>
    </xf>
    <xf numFmtId="1" fontId="1" fillId="0" borderId="0" xfId="25" applyNumberFormat="1" applyAlignment="1">
      <alignment horizontal="left" vertical="top" indent="2"/>
      <protection/>
    </xf>
    <xf numFmtId="0" fontId="1" fillId="0" borderId="0" xfId="31">
      <alignment/>
      <protection/>
    </xf>
    <xf numFmtId="0" fontId="1" fillId="0" borderId="0" xfId="25" applyFont="1" applyAlignment="1">
      <alignment horizontal="left" vertical="top"/>
      <protection/>
    </xf>
    <xf numFmtId="172" fontId="1" fillId="0" borderId="0" xfId="25" applyNumberFormat="1" applyAlignment="1">
      <alignment vertical="top"/>
      <protection/>
    </xf>
    <xf numFmtId="0" fontId="1" fillId="0" borderId="0" xfId="25" applyAlignment="1">
      <alignment horizontal="left"/>
      <protection/>
    </xf>
    <xf numFmtId="0" fontId="1" fillId="0" borderId="0" xfId="25" applyAlignment="1">
      <alignment wrapText="1"/>
      <protection/>
    </xf>
    <xf numFmtId="3" fontId="1" fillId="0" borderId="0" xfId="25" applyNumberFormat="1" applyAlignment="1">
      <alignment horizontal="right"/>
      <protection/>
    </xf>
    <xf numFmtId="3" fontId="1" fillId="0" borderId="0" xfId="25" applyNumberFormat="1" applyAlignment="1">
      <alignment horizontal="right" wrapText="1"/>
      <protection/>
    </xf>
    <xf numFmtId="3" fontId="1" fillId="0" borderId="0" xfId="25" applyNumberFormat="1" applyFont="1" applyFill="1" applyAlignment="1">
      <alignment horizontal="right" wrapText="1"/>
      <protection/>
    </xf>
    <xf numFmtId="3" fontId="1" fillId="0" borderId="0" xfId="25" applyNumberFormat="1" applyFill="1" applyAlignment="1">
      <alignment horizontal="right" wrapText="1"/>
      <protection/>
    </xf>
    <xf numFmtId="173" fontId="1" fillId="0" borderId="0" xfId="25" applyNumberFormat="1" applyFont="1" applyFill="1" applyAlignment="1">
      <alignment horizontal="right" wrapText="1"/>
      <protection/>
    </xf>
    <xf numFmtId="172" fontId="1" fillId="0" borderId="0" xfId="25" applyNumberFormat="1" applyAlignment="1">
      <alignment/>
      <protection/>
    </xf>
    <xf numFmtId="0" fontId="9" fillId="0" borderId="0" xfId="25" applyFont="1" applyAlignment="1">
      <alignment horizontal="left"/>
      <protection/>
    </xf>
    <xf numFmtId="0" fontId="1" fillId="0" borderId="0" xfId="25" applyFont="1" applyAlignment="1">
      <alignment wrapText="1"/>
      <protection/>
    </xf>
    <xf numFmtId="3" fontId="9" fillId="0" borderId="0" xfId="25" applyNumberFormat="1" applyFont="1" applyAlignment="1">
      <alignment horizontal="right"/>
      <protection/>
    </xf>
    <xf numFmtId="4" fontId="9" fillId="0" borderId="0" xfId="25" applyNumberFormat="1" applyFont="1" applyAlignment="1">
      <alignment horizontal="right"/>
      <protection/>
    </xf>
    <xf numFmtId="173" fontId="9" fillId="0" borderId="0" xfId="25" applyNumberFormat="1" applyFont="1" applyFill="1" applyAlignment="1">
      <alignment horizontal="right" wrapText="1"/>
      <protection/>
    </xf>
    <xf numFmtId="3" fontId="1" fillId="0" borderId="0" xfId="25" applyNumberFormat="1" applyAlignment="1">
      <alignment wrapText="1"/>
      <protection/>
    </xf>
    <xf numFmtId="172" fontId="1" fillId="0" borderId="0" xfId="25" applyNumberFormat="1" applyFill="1" applyAlignment="1">
      <alignment horizontal="right" wrapText="1"/>
      <protection/>
    </xf>
    <xf numFmtId="3" fontId="1" fillId="0" borderId="0" xfId="25" applyNumberFormat="1" applyFill="1" applyAlignment="1">
      <alignment wrapText="1"/>
      <protection/>
    </xf>
    <xf numFmtId="172" fontId="1" fillId="0" borderId="0" xfId="25" applyNumberFormat="1" applyFont="1" applyFill="1" applyAlignment="1">
      <alignment wrapText="1"/>
      <protection/>
    </xf>
    <xf numFmtId="172" fontId="1" fillId="0" borderId="0" xfId="25" applyNumberFormat="1" applyFill="1" applyAlignment="1">
      <alignment wrapText="1"/>
      <protection/>
    </xf>
    <xf numFmtId="172" fontId="1" fillId="0" borderId="0" xfId="25" applyNumberFormat="1" applyFont="1" applyAlignment="1">
      <alignment wrapText="1"/>
      <protection/>
    </xf>
    <xf numFmtId="0" fontId="1" fillId="0" borderId="2" xfId="25" applyBorder="1" applyAlignment="1">
      <alignment horizontal="left" vertical="top"/>
      <protection/>
    </xf>
    <xf numFmtId="0" fontId="1" fillId="0" borderId="2" xfId="25" applyBorder="1" applyAlignment="1">
      <alignment wrapText="1"/>
      <protection/>
    </xf>
    <xf numFmtId="3" fontId="6" fillId="0" borderId="3" xfId="25" applyNumberFormat="1" applyFont="1" applyBorder="1" applyAlignment="1">
      <alignment horizontal="center"/>
      <protection/>
    </xf>
    <xf numFmtId="0" fontId="1" fillId="0" borderId="3" xfId="31" applyBorder="1" applyAlignment="1">
      <alignment horizontal="center"/>
      <protection/>
    </xf>
    <xf numFmtId="0" fontId="1" fillId="0" borderId="0" xfId="25" applyBorder="1" applyAlignment="1">
      <alignment horizontal="left" vertical="top"/>
      <protection/>
    </xf>
    <xf numFmtId="0" fontId="1" fillId="0" borderId="0" xfId="25" applyBorder="1" applyAlignment="1">
      <alignment wrapText="1"/>
      <protection/>
    </xf>
    <xf numFmtId="3" fontId="6" fillId="0" borderId="0" xfId="25" applyNumberFormat="1" applyFont="1" applyBorder="1" applyAlignment="1">
      <alignment horizontal="center"/>
      <protection/>
    </xf>
    <xf numFmtId="3" fontId="1" fillId="0" borderId="0" xfId="31" applyNumberFormat="1" applyAlignment="1">
      <alignment vertical="top"/>
      <protection/>
    </xf>
    <xf numFmtId="3" fontId="6" fillId="0" borderId="0" xfId="25" applyNumberFormat="1" applyFont="1" applyBorder="1" applyAlignment="1">
      <alignment horizontal="right" vertical="top"/>
      <protection/>
    </xf>
    <xf numFmtId="172" fontId="1" fillId="0" borderId="0" xfId="25" applyNumberFormat="1" applyFont="1" applyFill="1" applyAlignment="1">
      <alignment vertical="top" wrapText="1"/>
      <protection/>
    </xf>
    <xf numFmtId="3" fontId="1" fillId="0" borderId="0" xfId="25" applyNumberFormat="1" applyFont="1" applyBorder="1" applyAlignment="1">
      <alignment horizontal="right" vertical="top"/>
      <protection/>
    </xf>
    <xf numFmtId="0" fontId="1" fillId="0" borderId="0" xfId="31" applyAlignment="1">
      <alignment vertical="top" wrapText="1"/>
      <protection/>
    </xf>
    <xf numFmtId="0" fontId="1" fillId="0" borderId="0" xfId="31" applyAlignment="1">
      <alignment wrapText="1"/>
      <protection/>
    </xf>
    <xf numFmtId="3" fontId="1" fillId="0" borderId="0" xfId="31" applyNumberFormat="1">
      <alignment/>
      <protection/>
    </xf>
    <xf numFmtId="0" fontId="6" fillId="0" borderId="0" xfId="25" applyFont="1">
      <alignment horizontal="left" indent="2"/>
      <protection/>
    </xf>
    <xf numFmtId="4" fontId="1" fillId="0" borderId="0" xfId="25" applyNumberFormat="1" applyAlignment="1">
      <alignment horizontal="right"/>
      <protection/>
    </xf>
    <xf numFmtId="0" fontId="9" fillId="0" borderId="0" xfId="31" applyFont="1">
      <alignment/>
      <protection/>
    </xf>
    <xf numFmtId="3" fontId="9" fillId="0" borderId="0" xfId="31" applyNumberFormat="1" applyFont="1" applyAlignment="1">
      <alignment/>
      <protection/>
    </xf>
    <xf numFmtId="3" fontId="9" fillId="0" borderId="0" xfId="31" applyNumberFormat="1" applyFont="1" applyAlignment="1">
      <alignment horizontal="right"/>
      <protection/>
    </xf>
    <xf numFmtId="3" fontId="6" fillId="0" borderId="0" xfId="25" applyNumberFormat="1" applyFont="1" applyBorder="1" applyAlignment="1">
      <alignment horizontal="right"/>
      <protection/>
    </xf>
    <xf numFmtId="172" fontId="9" fillId="0" borderId="0" xfId="25" applyNumberFormat="1" applyFont="1" applyFill="1" applyAlignment="1">
      <alignment wrapText="1"/>
      <protection/>
    </xf>
    <xf numFmtId="3" fontId="1" fillId="0" borderId="0" xfId="25" applyNumberFormat="1" applyFont="1" applyBorder="1" applyAlignment="1">
      <alignment horizontal="right"/>
      <protection/>
    </xf>
    <xf numFmtId="3" fontId="12" fillId="0" borderId="0" xfId="25" applyNumberFormat="1" applyFont="1" applyFill="1" applyBorder="1" applyAlignment="1">
      <alignment wrapText="1"/>
      <protection/>
    </xf>
    <xf numFmtId="0" fontId="1" fillId="0" borderId="0" xfId="25" applyAlignment="1">
      <alignment horizontal="right"/>
      <protection/>
    </xf>
    <xf numFmtId="0" fontId="6" fillId="0" borderId="0" xfId="31" applyFont="1">
      <alignment/>
      <protection/>
    </xf>
    <xf numFmtId="3" fontId="6" fillId="0" borderId="0" xfId="31" applyNumberFormat="1" applyFont="1" applyAlignment="1">
      <alignment/>
      <protection/>
    </xf>
    <xf numFmtId="3" fontId="6" fillId="0" borderId="0" xfId="31" applyNumberFormat="1" applyFont="1" applyAlignment="1">
      <alignment horizontal="right"/>
      <protection/>
    </xf>
    <xf numFmtId="4" fontId="6" fillId="0" borderId="0" xfId="25" applyNumberFormat="1" applyFont="1" applyAlignment="1">
      <alignment horizontal="right"/>
      <protection/>
    </xf>
    <xf numFmtId="172" fontId="6" fillId="0" borderId="0" xfId="25" applyNumberFormat="1" applyFont="1" applyFill="1" applyAlignment="1">
      <alignment wrapText="1"/>
      <protection/>
    </xf>
    <xf numFmtId="0" fontId="1" fillId="0" borderId="1" xfId="25" applyBorder="1" applyAlignment="1">
      <alignment/>
      <protection/>
    </xf>
    <xf numFmtId="0" fontId="1" fillId="0" borderId="1" xfId="25" applyBorder="1" applyAlignment="1">
      <alignment wrapText="1"/>
      <protection/>
    </xf>
    <xf numFmtId="0" fontId="1" fillId="0" borderId="1" xfId="25" applyFill="1" applyBorder="1" applyAlignment="1">
      <alignment horizontal="right" wrapText="1"/>
      <protection/>
    </xf>
    <xf numFmtId="172" fontId="1" fillId="0" borderId="1" xfId="25" applyNumberFormat="1" applyFont="1" applyFill="1" applyBorder="1" applyAlignment="1">
      <alignment wrapText="1"/>
      <protection/>
    </xf>
    <xf numFmtId="0" fontId="1" fillId="0" borderId="1" xfId="25" applyBorder="1" applyAlignment="1">
      <alignment horizontal="right"/>
      <protection/>
    </xf>
    <xf numFmtId="0" fontId="13" fillId="0" borderId="0" xfId="25" applyFont="1" applyAlignment="1">
      <alignment horizontal="left"/>
      <protection/>
    </xf>
    <xf numFmtId="0" fontId="1" fillId="0" borderId="0" xfId="25" applyAlignment="1">
      <alignment horizontal="left" indent="2"/>
      <protection/>
    </xf>
    <xf numFmtId="0" fontId="1" fillId="0" borderId="0" xfId="25" applyAlignment="1">
      <alignment/>
      <protection/>
    </xf>
    <xf numFmtId="3" fontId="1" fillId="0" borderId="0" xfId="25" applyNumberFormat="1" applyAlignment="1">
      <alignment/>
      <protection/>
    </xf>
    <xf numFmtId="0" fontId="13" fillId="0" borderId="0" xfId="25" applyFont="1" applyFill="1" applyAlignment="1">
      <alignment horizontal="left"/>
      <protection/>
    </xf>
    <xf numFmtId="0" fontId="1" fillId="0" borderId="0" xfId="25" applyFill="1" applyAlignment="1">
      <alignment horizontal="right"/>
      <protection/>
    </xf>
    <xf numFmtId="0" fontId="13" fillId="0" borderId="0" xfId="25" applyFont="1" applyAlignment="1">
      <alignment/>
      <protection/>
    </xf>
    <xf numFmtId="0" fontId="1" fillId="0" borderId="0" xfId="25" applyFont="1">
      <alignment horizontal="left" indent="2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Norma᫬" xfId="22"/>
    <cellStyle name="Normal_3 overview" xfId="23"/>
    <cellStyle name="Normal_agestand" xfId="24"/>
    <cellStyle name="Normal_Ch 2 tables" xfId="25"/>
    <cellStyle name="Normal_Ch 2.1" xfId="26"/>
    <cellStyle name="Normal_Table 4.1" xfId="27"/>
    <cellStyle name="Normal_Table 4.2" xfId="28"/>
    <cellStyle name="Normal_Table 4.3" xfId="29"/>
    <cellStyle name="Normal_Table 4.4" xfId="30"/>
    <cellStyle name="Normal_Table 4.5" xfId="31"/>
    <cellStyle name="Percent" xfId="32"/>
    <cellStyle name="table text" xfId="33"/>
    <cellStyle name="Title" xfId="34"/>
    <cellStyle name="totdata" xfId="35"/>
    <cellStyle name="tothead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4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4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le 4.1 "/>
      <sheetName val="Table 4.1  (pu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4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U500"/>
  <sheetViews>
    <sheetView view="pageBreakPreview" zoomScaleSheetLayoutView="100" workbookViewId="0" topLeftCell="A102">
      <selection activeCell="C113" sqref="C113"/>
    </sheetView>
  </sheetViews>
  <sheetFormatPr defaultColWidth="9.140625" defaultRowHeight="12.75"/>
  <cols>
    <col min="1" max="1" width="2.421875" style="4" customWidth="1"/>
    <col min="2" max="2" width="6.00390625" style="4" customWidth="1"/>
    <col min="3" max="3" width="29.8515625" style="4" customWidth="1"/>
    <col min="4" max="7" width="9.28125" style="4" customWidth="1"/>
    <col min="8" max="8" width="1.1484375" style="4" customWidth="1"/>
    <col min="9" max="9" width="9.00390625" style="52" bestFit="1" customWidth="1"/>
    <col min="10" max="11" width="9.00390625" style="4" customWidth="1"/>
    <col min="12" max="13" width="9.7109375" style="4" customWidth="1"/>
    <col min="14" max="16" width="8.00390625" style="4" customWidth="1"/>
    <col min="17" max="17" width="10.140625" style="4" customWidth="1"/>
    <col min="18" max="18" width="12.8515625" style="4" customWidth="1"/>
    <col min="19" max="19" width="35.8515625" style="4" customWidth="1"/>
    <col min="20" max="20" width="8.00390625" style="4" customWidth="1"/>
    <col min="21" max="21" width="12.00390625" style="4" customWidth="1"/>
    <col min="22" max="22" width="9.8515625" style="4" customWidth="1"/>
    <col min="23" max="23" width="9.421875" style="4" customWidth="1"/>
    <col min="24" max="25" width="9.28125" style="4" customWidth="1"/>
    <col min="26" max="26" width="8.00390625" style="4" customWidth="1"/>
    <col min="27" max="27" width="9.28125" style="4" customWidth="1"/>
    <col min="28" max="28" width="9.7109375" style="4" customWidth="1"/>
    <col min="29" max="240" width="8.00390625" style="4" customWidth="1"/>
    <col min="241" max="16384" width="8.00390625" style="7" customWidth="1"/>
  </cols>
  <sheetData>
    <row r="1" spans="1:255" s="3" customFormat="1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/>
      <c r="AD1" s="4"/>
      <c r="AE1" s="4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8" ht="3" customHeight="1">
      <c r="A2" s="7"/>
      <c r="B2" s="8"/>
      <c r="C2" s="7"/>
      <c r="D2" s="7"/>
      <c r="E2" s="7"/>
      <c r="F2" s="9"/>
      <c r="G2" s="9"/>
      <c r="H2" s="9"/>
      <c r="I2" s="10"/>
      <c r="J2" s="7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>
      <c r="A3" s="11"/>
      <c r="B3" s="11"/>
      <c r="C3" s="11"/>
      <c r="D3" s="12" t="s">
        <v>67</v>
      </c>
      <c r="E3" s="12" t="s">
        <v>1</v>
      </c>
      <c r="F3" s="12" t="s">
        <v>2</v>
      </c>
      <c r="G3" s="12" t="s">
        <v>3</v>
      </c>
      <c r="I3" s="13" t="s">
        <v>4</v>
      </c>
      <c r="J3" s="14"/>
      <c r="K3" s="14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5" customHeight="1">
      <c r="A4" s="9"/>
      <c r="B4" s="8"/>
      <c r="C4" s="8"/>
      <c r="D4" s="12" t="s">
        <v>5</v>
      </c>
      <c r="E4" s="15" t="s">
        <v>5</v>
      </c>
      <c r="F4" s="15" t="s">
        <v>5</v>
      </c>
      <c r="G4" s="12" t="s">
        <v>5</v>
      </c>
      <c r="H4" s="16"/>
      <c r="I4" s="15" t="s">
        <v>5</v>
      </c>
      <c r="J4" s="17" t="s">
        <v>6</v>
      </c>
      <c r="K4" s="17" t="s">
        <v>7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" customHeight="1">
      <c r="A5" s="8"/>
      <c r="B5" s="11"/>
      <c r="C5" s="11"/>
      <c r="D5" s="8"/>
      <c r="E5" s="18"/>
      <c r="F5" s="18"/>
      <c r="G5" s="19"/>
      <c r="I5" s="20"/>
      <c r="J5" s="18"/>
      <c r="K5" s="18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8" customHeight="1">
      <c r="A6" s="8"/>
      <c r="B6" s="8"/>
      <c r="C6" s="8"/>
      <c r="D6" s="21" t="s">
        <v>8</v>
      </c>
      <c r="E6" s="22"/>
      <c r="F6" s="22"/>
      <c r="G6" s="22"/>
      <c r="H6" s="22"/>
      <c r="I6" s="23"/>
      <c r="J6" s="22"/>
      <c r="K6" s="22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" customHeight="1">
      <c r="A7" s="8"/>
      <c r="B7" s="24"/>
      <c r="C7" s="25"/>
      <c r="D7" s="26"/>
      <c r="E7" s="26"/>
      <c r="F7" s="26"/>
      <c r="G7" s="26"/>
      <c r="I7" s="27"/>
      <c r="J7" s="28"/>
      <c r="K7" s="28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>
      <c r="A8" s="27" t="s">
        <v>9</v>
      </c>
      <c r="B8" s="28"/>
      <c r="C8" s="28"/>
      <c r="D8" s="28"/>
      <c r="E8" s="28"/>
      <c r="F8" s="28"/>
      <c r="G8" s="28"/>
      <c r="I8" s="29"/>
      <c r="J8" s="30"/>
      <c r="K8" s="30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2" customHeight="1">
      <c r="B9" s="30" t="s">
        <v>10</v>
      </c>
      <c r="C9" s="30"/>
      <c r="D9" s="31">
        <v>5182</v>
      </c>
      <c r="E9" s="32">
        <v>4780</v>
      </c>
      <c r="F9" s="32">
        <v>4796</v>
      </c>
      <c r="G9" s="32">
        <v>4954</v>
      </c>
      <c r="H9" s="31"/>
      <c r="I9" s="33">
        <v>4962</v>
      </c>
      <c r="J9" s="34" t="s">
        <v>11</v>
      </c>
      <c r="K9" s="35">
        <f>I9*100/$I$61</f>
        <v>2.5821022121153776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" customHeight="1">
      <c r="A10" s="7"/>
      <c r="B10" s="36" t="s">
        <v>12</v>
      </c>
      <c r="C10" s="37"/>
      <c r="D10" s="31">
        <v>1281</v>
      </c>
      <c r="E10" s="31">
        <v>534</v>
      </c>
      <c r="F10" s="31">
        <v>1178</v>
      </c>
      <c r="G10" s="31">
        <v>631</v>
      </c>
      <c r="H10" s="31"/>
      <c r="I10" s="38">
        <v>648</v>
      </c>
      <c r="J10" s="34" t="s">
        <v>13</v>
      </c>
      <c r="K10" s="35">
        <f>I10*100/$I$61</f>
        <v>0.33720319094130685</v>
      </c>
      <c r="L10" s="39"/>
      <c r="M10" s="3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" customHeight="1">
      <c r="A11" s="7"/>
      <c r="B11" s="30" t="s">
        <v>14</v>
      </c>
      <c r="C11" s="7"/>
      <c r="D11" s="31">
        <v>2309</v>
      </c>
      <c r="E11" s="31">
        <v>2198</v>
      </c>
      <c r="F11" s="31">
        <v>2370</v>
      </c>
      <c r="G11" s="31">
        <v>2951</v>
      </c>
      <c r="H11" s="31"/>
      <c r="I11" s="31">
        <v>3355</v>
      </c>
      <c r="J11" s="40">
        <f>(I11-D11)/D11*100</f>
        <v>45.30099610220874</v>
      </c>
      <c r="K11" s="35">
        <f>I11*100/$I$61</f>
        <v>1.745859113592723</v>
      </c>
      <c r="L11" s="41"/>
      <c r="P11" s="39"/>
      <c r="Q11" s="42"/>
      <c r="R11" s="42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7"/>
      <c r="B12" s="43" t="s">
        <v>15</v>
      </c>
      <c r="C12" s="7"/>
      <c r="D12" s="44">
        <f>SUM(D9:D11)</f>
        <v>8772</v>
      </c>
      <c r="E12" s="44">
        <f>SUM(E9:E11)</f>
        <v>7512</v>
      </c>
      <c r="F12" s="44">
        <f>SUM(F9:F11)</f>
        <v>8344</v>
      </c>
      <c r="G12" s="44">
        <f>SUM(G9:G11)</f>
        <v>8536</v>
      </c>
      <c r="H12" s="44"/>
      <c r="I12" s="44">
        <f>SUM(I9:I11)</f>
        <v>8965</v>
      </c>
      <c r="J12" s="45">
        <f>(I12-D12)/D12*100</f>
        <v>2.2001823985408118</v>
      </c>
      <c r="K12" s="46">
        <f>I12*100/$I$61</f>
        <v>4.665164516649408</v>
      </c>
      <c r="L12" s="41"/>
      <c r="P12" s="39"/>
      <c r="Q12" s="47"/>
      <c r="R12" s="47"/>
      <c r="T12" s="5"/>
      <c r="U12" s="5"/>
      <c r="V12" s="5"/>
      <c r="W12" s="5"/>
      <c r="X12" s="5"/>
      <c r="Y12" s="5"/>
      <c r="Z12" s="5"/>
      <c r="AA12" s="5"/>
      <c r="AB12" s="5"/>
    </row>
    <row r="13" spans="1:28" ht="3" customHeight="1">
      <c r="A13" s="7"/>
      <c r="B13" s="36"/>
      <c r="C13" s="7"/>
      <c r="D13" s="31"/>
      <c r="E13" s="38"/>
      <c r="F13" s="31"/>
      <c r="G13" s="31"/>
      <c r="H13" s="31"/>
      <c r="I13" s="31"/>
      <c r="J13" s="40"/>
      <c r="K13" s="35"/>
      <c r="L13" s="4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>
      <c r="A14" s="27" t="s">
        <v>16</v>
      </c>
      <c r="B14" s="7"/>
      <c r="C14" s="7"/>
      <c r="D14" s="31"/>
      <c r="E14" s="38"/>
      <c r="F14" s="31"/>
      <c r="G14" s="31"/>
      <c r="H14" s="31"/>
      <c r="I14" s="31"/>
      <c r="J14" s="40"/>
      <c r="K14" s="35"/>
      <c r="L14" s="41"/>
      <c r="P14" s="39"/>
      <c r="Q14" s="48"/>
      <c r="R14" s="42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" customHeight="1">
      <c r="A15" s="7"/>
      <c r="B15" s="30" t="s">
        <v>10</v>
      </c>
      <c r="C15" s="37"/>
      <c r="D15" s="31">
        <v>6807</v>
      </c>
      <c r="E15" s="31">
        <v>7232</v>
      </c>
      <c r="F15" s="31">
        <v>8593</v>
      </c>
      <c r="G15" s="31">
        <v>11090</v>
      </c>
      <c r="H15" s="31"/>
      <c r="I15" s="38">
        <v>11946</v>
      </c>
      <c r="J15" s="40">
        <f>(I15-D15)/D15*100</f>
        <v>75.495813133539</v>
      </c>
      <c r="K15" s="35">
        <f>I15*100/$I$61</f>
        <v>6.216403270038351</v>
      </c>
      <c r="L15" s="39"/>
      <c r="M15" s="39"/>
      <c r="Q15" s="49"/>
      <c r="R15" s="47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" customHeight="1">
      <c r="A16" s="7"/>
      <c r="B16" s="36" t="s">
        <v>12</v>
      </c>
      <c r="C16" s="7"/>
      <c r="D16" s="31">
        <v>0</v>
      </c>
      <c r="E16" s="31">
        <v>0</v>
      </c>
      <c r="F16" s="31">
        <v>29</v>
      </c>
      <c r="G16" s="31">
        <v>93</v>
      </c>
      <c r="H16" s="31"/>
      <c r="I16" s="31">
        <v>142</v>
      </c>
      <c r="J16" s="50" t="s">
        <v>17</v>
      </c>
      <c r="K16" s="35">
        <f>I16*100/$I$61</f>
        <v>0.0738932918420765</v>
      </c>
      <c r="L16" s="41"/>
      <c r="Q16" s="4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" customHeight="1">
      <c r="A17" s="7"/>
      <c r="B17" s="30" t="s">
        <v>14</v>
      </c>
      <c r="C17" s="7"/>
      <c r="D17" s="31">
        <v>600</v>
      </c>
      <c r="E17" s="31">
        <v>884</v>
      </c>
      <c r="F17" s="31">
        <v>634</v>
      </c>
      <c r="G17" s="31">
        <v>93</v>
      </c>
      <c r="H17" s="31"/>
      <c r="I17" s="31">
        <v>841</v>
      </c>
      <c r="J17" s="40">
        <f>(I17-D17)/D17*100</f>
        <v>40.166666666666664</v>
      </c>
      <c r="K17" s="35">
        <f>I17*100/$I$61</f>
        <v>0.4376356228111714</v>
      </c>
      <c r="L17" s="41"/>
      <c r="Q17" s="4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7"/>
      <c r="B18" s="43" t="s">
        <v>15</v>
      </c>
      <c r="C18" s="7"/>
      <c r="D18" s="44">
        <f>SUM(D15:D17)</f>
        <v>7407</v>
      </c>
      <c r="E18" s="44">
        <f>SUM(E15:E17)</f>
        <v>8116</v>
      </c>
      <c r="F18" s="44">
        <f>SUM(F15:F17)</f>
        <v>9256</v>
      </c>
      <c r="G18" s="44">
        <f>SUM(G15:G17)</f>
        <v>11276</v>
      </c>
      <c r="H18" s="44"/>
      <c r="I18" s="44">
        <f>SUM(I15:I17)</f>
        <v>12929</v>
      </c>
      <c r="J18" s="45">
        <f>(I18-D18)/D18*100</f>
        <v>74.55110031051709</v>
      </c>
      <c r="K18" s="46">
        <f>I18*100/$I$61</f>
        <v>6.7279321846916</v>
      </c>
      <c r="L18" s="51"/>
      <c r="P18" s="39"/>
      <c r="Q18" s="4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3" customHeight="1">
      <c r="A19" s="7"/>
      <c r="B19" s="36"/>
      <c r="C19" s="7"/>
      <c r="D19" s="31"/>
      <c r="E19" s="38"/>
      <c r="F19" s="31"/>
      <c r="G19" s="31"/>
      <c r="H19" s="31"/>
      <c r="I19" s="31"/>
      <c r="J19" s="40"/>
      <c r="K19" s="35"/>
      <c r="L19" s="4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 customHeight="1">
      <c r="A20" s="52" t="s">
        <v>18</v>
      </c>
      <c r="B20" s="53"/>
      <c r="C20" s="53"/>
      <c r="D20" s="31"/>
      <c r="E20" s="32"/>
      <c r="F20" s="32"/>
      <c r="G20" s="32"/>
      <c r="H20" s="31"/>
      <c r="I20" s="33"/>
      <c r="J20" s="40"/>
      <c r="K20" s="35"/>
      <c r="Q20" s="4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" customHeight="1">
      <c r="A21" s="52"/>
      <c r="B21" s="30" t="s">
        <v>10</v>
      </c>
      <c r="C21" s="53"/>
      <c r="D21" s="31">
        <v>11989</v>
      </c>
      <c r="E21" s="32">
        <v>12012</v>
      </c>
      <c r="F21" s="32">
        <v>13389</v>
      </c>
      <c r="G21" s="32">
        <v>16044</v>
      </c>
      <c r="H21" s="31"/>
      <c r="I21" s="33">
        <v>16908</v>
      </c>
      <c r="J21" s="40">
        <f>(I21-D21)/D21*100</f>
        <v>41.029276837100674</v>
      </c>
      <c r="K21" s="35">
        <f>I21*100/$I$61</f>
        <v>8.798505482153729</v>
      </c>
      <c r="Q21" s="4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" customHeight="1">
      <c r="A22" s="7"/>
      <c r="B22" s="36" t="s">
        <v>12</v>
      </c>
      <c r="C22" s="37"/>
      <c r="D22" s="31">
        <v>1281</v>
      </c>
      <c r="E22" s="31">
        <v>534</v>
      </c>
      <c r="F22" s="31">
        <v>1207</v>
      </c>
      <c r="G22" s="31">
        <v>724</v>
      </c>
      <c r="H22" s="31"/>
      <c r="I22" s="38">
        <v>790</v>
      </c>
      <c r="J22" s="34" t="s">
        <v>19</v>
      </c>
      <c r="K22" s="35">
        <f>I22*100/$I$61</f>
        <v>0.4110964827833834</v>
      </c>
      <c r="L22" s="39"/>
      <c r="M22" s="3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" customHeight="1">
      <c r="A23" s="7"/>
      <c r="B23" s="30" t="s">
        <v>14</v>
      </c>
      <c r="C23" s="7"/>
      <c r="D23" s="31">
        <v>2909</v>
      </c>
      <c r="E23" s="31">
        <v>3082</v>
      </c>
      <c r="F23" s="31">
        <v>3004</v>
      </c>
      <c r="G23" s="31">
        <v>3615</v>
      </c>
      <c r="H23" s="31"/>
      <c r="I23" s="31">
        <v>4196</v>
      </c>
      <c r="J23" s="40">
        <f>(I23-D23)/D23*100</f>
        <v>44.24200756273633</v>
      </c>
      <c r="K23" s="35">
        <f>I23*100/$I$61</f>
        <v>2.1834947364038944</v>
      </c>
      <c r="L23" s="41"/>
      <c r="P23" s="39"/>
      <c r="Q23" s="47"/>
      <c r="R23" s="47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7"/>
      <c r="B24" s="54" t="s">
        <v>20</v>
      </c>
      <c r="C24" s="7"/>
      <c r="D24" s="44">
        <f>SUM(D21:D23)</f>
        <v>16179</v>
      </c>
      <c r="E24" s="44">
        <f>SUM(E21:E23)</f>
        <v>15628</v>
      </c>
      <c r="F24" s="44">
        <f>SUM(F21:F23)</f>
        <v>17600</v>
      </c>
      <c r="G24" s="44">
        <f>SUM(G21:G23)</f>
        <v>20383</v>
      </c>
      <c r="H24" s="55"/>
      <c r="I24" s="44">
        <f>SUM(I21:I23)</f>
        <v>21894</v>
      </c>
      <c r="J24" s="45">
        <f>(I24-D24)/D24*100</f>
        <v>35.323567587613574</v>
      </c>
      <c r="K24" s="46">
        <f>I24*100/$I$61</f>
        <v>11.393096701341006</v>
      </c>
      <c r="L24" s="41"/>
      <c r="P24" s="39"/>
      <c r="Q24" s="48"/>
      <c r="R24" s="42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3" customHeight="1">
      <c r="A25" s="7"/>
      <c r="B25" s="54"/>
      <c r="C25" s="54"/>
      <c r="D25" s="56"/>
      <c r="E25" s="57"/>
      <c r="F25" s="56"/>
      <c r="G25" s="56"/>
      <c r="H25" s="58"/>
      <c r="I25" s="56"/>
      <c r="J25" s="40"/>
      <c r="K25" s="35"/>
      <c r="R25" s="42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>
      <c r="A26" s="27" t="s">
        <v>21</v>
      </c>
      <c r="B26" s="37"/>
      <c r="C26" s="37"/>
      <c r="D26" s="56"/>
      <c r="E26" s="57"/>
      <c r="F26" s="56"/>
      <c r="G26" s="56"/>
      <c r="H26" s="58"/>
      <c r="I26" s="56"/>
      <c r="J26" s="35"/>
      <c r="K26" s="35"/>
      <c r="P26" s="39"/>
      <c r="Q26" s="48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" customHeight="1">
      <c r="A27" s="59"/>
      <c r="B27" s="30" t="s">
        <v>10</v>
      </c>
      <c r="C27" s="30"/>
      <c r="D27" s="56">
        <v>59252</v>
      </c>
      <c r="E27" s="33">
        <v>63635</v>
      </c>
      <c r="F27" s="60">
        <v>63279</v>
      </c>
      <c r="G27" s="60">
        <v>66937</v>
      </c>
      <c r="H27" s="58"/>
      <c r="I27" s="56">
        <v>68866</v>
      </c>
      <c r="J27" s="40">
        <f>(I27-D27)/D27*100</f>
        <v>16.2256126375481</v>
      </c>
      <c r="K27" s="35">
        <f>I27*100/$I$61</f>
        <v>35.83616504222846</v>
      </c>
      <c r="P27" s="39"/>
      <c r="Q27" s="48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" customHeight="1">
      <c r="A28" s="7"/>
      <c r="B28" s="36" t="s">
        <v>12</v>
      </c>
      <c r="C28" s="37"/>
      <c r="D28" s="56">
        <v>17982</v>
      </c>
      <c r="E28" s="38">
        <v>15568</v>
      </c>
      <c r="F28" s="56">
        <v>13965</v>
      </c>
      <c r="G28" s="56">
        <v>13246</v>
      </c>
      <c r="H28" s="58"/>
      <c r="I28" s="56">
        <v>12867</v>
      </c>
      <c r="J28" s="34" t="s">
        <v>22</v>
      </c>
      <c r="K28" s="35">
        <f>I28*100/$I$61</f>
        <v>6.695668916422524</v>
      </c>
      <c r="Q28" s="49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" customHeight="1">
      <c r="A29" s="7"/>
      <c r="B29" s="30" t="s">
        <v>14</v>
      </c>
      <c r="C29" s="7"/>
      <c r="D29" s="56">
        <v>19831</v>
      </c>
      <c r="E29" s="56">
        <v>20126</v>
      </c>
      <c r="F29" s="56">
        <v>22464</v>
      </c>
      <c r="G29" s="56">
        <v>22250</v>
      </c>
      <c r="H29" s="58"/>
      <c r="I29" s="56">
        <v>22347</v>
      </c>
      <c r="J29" s="40">
        <f>(I29-D29)/D29*100</f>
        <v>12.687206898290555</v>
      </c>
      <c r="K29" s="35">
        <f>I29*100/$I$61</f>
        <v>11.628826709823125</v>
      </c>
      <c r="L29" s="4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7"/>
      <c r="B30" s="43" t="s">
        <v>68</v>
      </c>
      <c r="C30" s="7"/>
      <c r="D30" s="44">
        <f>SUM(D27:D29)</f>
        <v>97065</v>
      </c>
      <c r="E30" s="44">
        <f>SUM(E27:E29)</f>
        <v>99329</v>
      </c>
      <c r="F30" s="44">
        <f>SUM(F27:F29)</f>
        <v>99708</v>
      </c>
      <c r="G30" s="44">
        <f>SUM(G27:G29)</f>
        <v>102433</v>
      </c>
      <c r="H30" s="55"/>
      <c r="I30" s="44">
        <f>SUM(I27:I29)</f>
        <v>104080</v>
      </c>
      <c r="J30" s="45">
        <f>(I30-D30)/D30*100</f>
        <v>7.2271158502034725</v>
      </c>
      <c r="K30" s="46">
        <f>I30*100/$I$61</f>
        <v>54.1606606684741</v>
      </c>
      <c r="L30" s="61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3" customHeight="1">
      <c r="A31" s="7"/>
      <c r="B31" s="37"/>
      <c r="C31" s="37"/>
      <c r="D31" s="56"/>
      <c r="E31" s="56"/>
      <c r="F31" s="56"/>
      <c r="G31" s="56"/>
      <c r="H31" s="58"/>
      <c r="I31" s="56"/>
      <c r="J31" s="40"/>
      <c r="K31" s="3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 customHeight="1">
      <c r="A32" s="27" t="s">
        <v>23</v>
      </c>
      <c r="B32" s="30"/>
      <c r="C32" s="30"/>
      <c r="D32" s="56"/>
      <c r="E32" s="33"/>
      <c r="F32" s="60"/>
      <c r="G32" s="60"/>
      <c r="H32" s="58"/>
      <c r="I32" s="56"/>
      <c r="J32" s="40"/>
      <c r="K32" s="3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" customHeight="1">
      <c r="A33" s="27"/>
      <c r="B33" s="30" t="s">
        <v>10</v>
      </c>
      <c r="C33" s="30"/>
      <c r="D33" s="56">
        <v>54894</v>
      </c>
      <c r="E33" s="33">
        <v>53036</v>
      </c>
      <c r="F33" s="60">
        <v>54402</v>
      </c>
      <c r="G33" s="60">
        <v>52665</v>
      </c>
      <c r="H33" s="58"/>
      <c r="I33" s="56">
        <v>54661</v>
      </c>
      <c r="J33" s="34" t="s">
        <v>24</v>
      </c>
      <c r="K33" s="35">
        <f>I33*100/$I$61</f>
        <v>28.44423398154749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" customHeight="1">
      <c r="A34" s="7"/>
      <c r="B34" s="36" t="s">
        <v>12</v>
      </c>
      <c r="C34" s="37"/>
      <c r="D34" s="56">
        <v>0</v>
      </c>
      <c r="E34" s="38">
        <v>3</v>
      </c>
      <c r="F34" s="56">
        <v>584</v>
      </c>
      <c r="G34" s="56">
        <v>694</v>
      </c>
      <c r="H34" s="58"/>
      <c r="I34" s="56">
        <v>913</v>
      </c>
      <c r="J34" s="50" t="s">
        <v>17</v>
      </c>
      <c r="K34" s="35">
        <f>I34*100/$I$61</f>
        <v>0.4751026440268722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" customHeight="1">
      <c r="A35" s="7"/>
      <c r="B35" s="30" t="s">
        <v>14</v>
      </c>
      <c r="C35" s="7"/>
      <c r="D35" s="56">
        <v>14843</v>
      </c>
      <c r="E35" s="56">
        <v>13474</v>
      </c>
      <c r="F35" s="56">
        <v>12297</v>
      </c>
      <c r="G35" s="56">
        <v>10868</v>
      </c>
      <c r="H35" s="58"/>
      <c r="I35" s="56">
        <v>10621</v>
      </c>
      <c r="J35" s="34" t="s">
        <v>22</v>
      </c>
      <c r="K35" s="35">
        <f>I35*100/$I$61</f>
        <v>5.526906004610525</v>
      </c>
      <c r="L35" s="4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7"/>
      <c r="B36" s="43" t="s">
        <v>68</v>
      </c>
      <c r="C36" s="7"/>
      <c r="D36" s="44">
        <f>SUM(D33:D35)</f>
        <v>69737</v>
      </c>
      <c r="E36" s="44">
        <f>SUM(E33:E35)</f>
        <v>66513</v>
      </c>
      <c r="F36" s="44">
        <f>SUM(F33:F35)</f>
        <v>67283</v>
      </c>
      <c r="G36" s="44">
        <f>SUM(G33:G35)</f>
        <v>64227</v>
      </c>
      <c r="H36" s="55"/>
      <c r="I36" s="44">
        <f>SUM(I33:I35)</f>
        <v>66195</v>
      </c>
      <c r="J36" s="62" t="s">
        <v>25</v>
      </c>
      <c r="K36" s="46">
        <f>I36*100/$I$61</f>
        <v>34.44624263018489</v>
      </c>
      <c r="L36" s="4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3" customHeight="1">
      <c r="A37" s="7"/>
      <c r="B37" s="37"/>
      <c r="C37" s="37"/>
      <c r="D37" s="56"/>
      <c r="E37" s="56"/>
      <c r="F37" s="56"/>
      <c r="G37" s="56"/>
      <c r="H37" s="58"/>
      <c r="I37" s="56"/>
      <c r="J37" s="40"/>
      <c r="K37" s="3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 customHeight="1">
      <c r="A38" s="52" t="s">
        <v>26</v>
      </c>
      <c r="B38" s="30"/>
      <c r="C38" s="30"/>
      <c r="D38" s="56"/>
      <c r="E38" s="33"/>
      <c r="F38" s="60"/>
      <c r="G38" s="60"/>
      <c r="H38" s="58"/>
      <c r="I38" s="56"/>
      <c r="J38" s="40"/>
      <c r="K38" s="3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" customHeight="1">
      <c r="A39" s="7"/>
      <c r="B39" s="30" t="s">
        <v>10</v>
      </c>
      <c r="C39" s="37"/>
      <c r="D39" s="56">
        <v>114146</v>
      </c>
      <c r="E39" s="38">
        <v>116671</v>
      </c>
      <c r="F39" s="56">
        <v>117681</v>
      </c>
      <c r="G39" s="56">
        <v>119602</v>
      </c>
      <c r="H39" s="58"/>
      <c r="I39" s="56">
        <v>123527</v>
      </c>
      <c r="J39" s="40">
        <f>(I39-D39)/D39*100</f>
        <v>8.218422020920576</v>
      </c>
      <c r="K39" s="35">
        <f>I39*100/$I$61</f>
        <v>64.28039902377594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" customHeight="1">
      <c r="A40" s="7"/>
      <c r="B40" s="36" t="s">
        <v>12</v>
      </c>
      <c r="C40" s="37"/>
      <c r="D40" s="56">
        <v>17982</v>
      </c>
      <c r="E40" s="38">
        <v>15571</v>
      </c>
      <c r="F40" s="56">
        <v>14549</v>
      </c>
      <c r="G40" s="56">
        <v>13940</v>
      </c>
      <c r="H40" s="58"/>
      <c r="I40" s="56">
        <v>13780</v>
      </c>
      <c r="J40" s="34" t="s">
        <v>27</v>
      </c>
      <c r="K40" s="35">
        <f>I40*100/$I$61</f>
        <v>7.1707715604493965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" customHeight="1">
      <c r="A41" s="7"/>
      <c r="B41" s="30" t="s">
        <v>14</v>
      </c>
      <c r="C41" s="7"/>
      <c r="D41" s="56">
        <v>34674</v>
      </c>
      <c r="E41" s="56">
        <v>33600</v>
      </c>
      <c r="F41" s="56">
        <v>34761</v>
      </c>
      <c r="G41" s="56">
        <v>33118</v>
      </c>
      <c r="H41" s="58"/>
      <c r="I41" s="56">
        <v>32968</v>
      </c>
      <c r="J41" s="34" t="s">
        <v>28</v>
      </c>
      <c r="K41" s="35">
        <f>I41*100/$I$61</f>
        <v>17.15573271443365</v>
      </c>
      <c r="L41" s="4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7"/>
      <c r="B42" s="54" t="s">
        <v>69</v>
      </c>
      <c r="C42" s="37"/>
      <c r="D42" s="44">
        <f>SUM(D39:D41)</f>
        <v>166802</v>
      </c>
      <c r="E42" s="44">
        <f>SUM(E39:E41)</f>
        <v>165842</v>
      </c>
      <c r="F42" s="44">
        <f>SUM(F39:F41)</f>
        <v>166991</v>
      </c>
      <c r="G42" s="44">
        <f>SUM(G39:G41)</f>
        <v>166660</v>
      </c>
      <c r="H42" s="55"/>
      <c r="I42" s="44">
        <f>SUM(I39:I41)</f>
        <v>170275</v>
      </c>
      <c r="J42" s="45">
        <f>(I42-D42)/D42*100</f>
        <v>2.0821093272262923</v>
      </c>
      <c r="K42" s="46">
        <f>I42*100/$I$61</f>
        <v>88.60690329865899</v>
      </c>
      <c r="N42" s="6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3" customHeight="1">
      <c r="A43" s="7"/>
      <c r="B43" s="37"/>
      <c r="C43" s="37"/>
      <c r="D43" s="56"/>
      <c r="E43" s="57"/>
      <c r="F43" s="56"/>
      <c r="G43" s="56"/>
      <c r="H43" s="58"/>
      <c r="I43" s="56"/>
      <c r="J43" s="40"/>
      <c r="K43" s="3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55" s="66" customFormat="1" ht="13.5" customHeight="1">
      <c r="A44" s="27" t="s">
        <v>29</v>
      </c>
      <c r="B44" s="7"/>
      <c r="C44" s="7"/>
      <c r="D44" s="56"/>
      <c r="E44" s="57"/>
      <c r="F44" s="56"/>
      <c r="G44" s="56"/>
      <c r="H44" s="64"/>
      <c r="I44" s="65"/>
      <c r="J44" s="40"/>
      <c r="K44" s="35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4"/>
      <c r="AD44" s="4"/>
      <c r="AE44" s="4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s="66" customFormat="1" ht="12" customHeight="1">
      <c r="A45" s="8"/>
      <c r="B45" s="30" t="s">
        <v>10</v>
      </c>
      <c r="C45" s="37"/>
      <c r="D45" s="56">
        <f aca="true" t="shared" si="0" ref="D45:G48">D27+D9</f>
        <v>64434</v>
      </c>
      <c r="E45" s="56">
        <f t="shared" si="0"/>
        <v>68415</v>
      </c>
      <c r="F45" s="56">
        <f t="shared" si="0"/>
        <v>68075</v>
      </c>
      <c r="G45" s="56">
        <f t="shared" si="0"/>
        <v>71891</v>
      </c>
      <c r="H45" s="64"/>
      <c r="I45" s="56">
        <f>I27+I9</f>
        <v>73828</v>
      </c>
      <c r="J45" s="40">
        <f>(I45-D45)/D45*100</f>
        <v>14.579259397212653</v>
      </c>
      <c r="K45" s="35">
        <f>I45*100/$I$61</f>
        <v>38.41826725434383</v>
      </c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"/>
      <c r="AD45" s="4"/>
      <c r="AE45" s="4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66" customFormat="1" ht="12" customHeight="1">
      <c r="A46" s="8"/>
      <c r="B46" s="36" t="s">
        <v>12</v>
      </c>
      <c r="C46" s="37"/>
      <c r="D46" s="56">
        <f t="shared" si="0"/>
        <v>19263</v>
      </c>
      <c r="E46" s="56">
        <f t="shared" si="0"/>
        <v>16102</v>
      </c>
      <c r="F46" s="56">
        <f t="shared" si="0"/>
        <v>15143</v>
      </c>
      <c r="G46" s="56">
        <f t="shared" si="0"/>
        <v>13877</v>
      </c>
      <c r="H46" s="64"/>
      <c r="I46" s="56">
        <f>I28+I10</f>
        <v>13515</v>
      </c>
      <c r="J46" s="34" t="s">
        <v>30</v>
      </c>
      <c r="K46" s="35">
        <f>I46*100/$I$61</f>
        <v>7.032872107363831</v>
      </c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"/>
      <c r="AD46" s="4"/>
      <c r="AE46" s="4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66" customFormat="1" ht="12" customHeight="1">
      <c r="A47" s="8"/>
      <c r="B47" s="30" t="s">
        <v>14</v>
      </c>
      <c r="C47" s="7"/>
      <c r="D47" s="56">
        <f t="shared" si="0"/>
        <v>22140</v>
      </c>
      <c r="E47" s="56">
        <f t="shared" si="0"/>
        <v>22324</v>
      </c>
      <c r="F47" s="56">
        <f t="shared" si="0"/>
        <v>24834</v>
      </c>
      <c r="G47" s="56">
        <f t="shared" si="0"/>
        <v>25201</v>
      </c>
      <c r="H47" s="64"/>
      <c r="I47" s="56">
        <f>I29+I11</f>
        <v>25702</v>
      </c>
      <c r="J47" s="40">
        <f>(I47-D47)/D47*100</f>
        <v>16.088527551942185</v>
      </c>
      <c r="K47" s="35">
        <f>I47*100/$I$61</f>
        <v>13.374685823415847</v>
      </c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4"/>
      <c r="AD47" s="4"/>
      <c r="AE47" s="4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66" customFormat="1" ht="12.75" customHeight="1">
      <c r="A48" s="8"/>
      <c r="B48" s="43" t="s">
        <v>68</v>
      </c>
      <c r="C48" s="7"/>
      <c r="D48" s="67">
        <f t="shared" si="0"/>
        <v>105837</v>
      </c>
      <c r="E48" s="67">
        <f t="shared" si="0"/>
        <v>106841</v>
      </c>
      <c r="F48" s="67">
        <f t="shared" si="0"/>
        <v>108052</v>
      </c>
      <c r="G48" s="67">
        <f t="shared" si="0"/>
        <v>110969</v>
      </c>
      <c r="H48" s="68"/>
      <c r="I48" s="67">
        <f>I30+I12</f>
        <v>113045</v>
      </c>
      <c r="J48" s="45">
        <f>(I48-D48)/D48*100</f>
        <v>6.8104727080321625</v>
      </c>
      <c r="K48" s="46">
        <f>I48*100/$I$61</f>
        <v>58.82582518512351</v>
      </c>
      <c r="L48" s="69">
        <f>(I48-G48)/G48</f>
        <v>0.01870792743919473</v>
      </c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4"/>
      <c r="AD48" s="4"/>
      <c r="AE48" s="4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66" customFormat="1" ht="3" customHeight="1">
      <c r="A49" s="8"/>
      <c r="B49" s="43"/>
      <c r="C49" s="7"/>
      <c r="D49" s="56"/>
      <c r="E49" s="56"/>
      <c r="F49" s="56"/>
      <c r="G49" s="56"/>
      <c r="H49" s="64"/>
      <c r="I49" s="56"/>
      <c r="J49" s="40"/>
      <c r="K49" s="35"/>
      <c r="L49" s="41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4"/>
      <c r="AD49" s="4"/>
      <c r="AE49" s="4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66" customFormat="1" ht="13.5" customHeight="1">
      <c r="A50" s="27" t="s">
        <v>31</v>
      </c>
      <c r="B50" s="7"/>
      <c r="C50" s="7"/>
      <c r="D50" s="56"/>
      <c r="E50" s="56"/>
      <c r="F50" s="56"/>
      <c r="G50" s="56"/>
      <c r="H50" s="64"/>
      <c r="I50" s="56"/>
      <c r="J50" s="40"/>
      <c r="K50" s="35"/>
      <c r="L50" s="41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4"/>
      <c r="AD50" s="4"/>
      <c r="AE50" s="4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66" customFormat="1" ht="12" customHeight="1">
      <c r="A51" s="8"/>
      <c r="B51" s="30" t="s">
        <v>10</v>
      </c>
      <c r="C51" s="7"/>
      <c r="D51" s="56">
        <f aca="true" t="shared" si="1" ref="D51:G54">D33+D15</f>
        <v>61701</v>
      </c>
      <c r="E51" s="56">
        <f t="shared" si="1"/>
        <v>60268</v>
      </c>
      <c r="F51" s="56">
        <f t="shared" si="1"/>
        <v>62995</v>
      </c>
      <c r="G51" s="56">
        <f t="shared" si="1"/>
        <v>63755</v>
      </c>
      <c r="H51" s="64"/>
      <c r="I51" s="56">
        <f>I33+I15</f>
        <v>66607</v>
      </c>
      <c r="J51" s="40">
        <f>(I51-D51)/D51*100</f>
        <v>7.951248764201553</v>
      </c>
      <c r="K51" s="35">
        <f>I51*100/$I$61</f>
        <v>34.66063725158585</v>
      </c>
      <c r="L51" s="41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4"/>
      <c r="AD51" s="4"/>
      <c r="AE51" s="4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66" customFormat="1" ht="12" customHeight="1">
      <c r="A52" s="8"/>
      <c r="B52" s="36" t="s">
        <v>12</v>
      </c>
      <c r="C52" s="7"/>
      <c r="D52" s="56">
        <f t="shared" si="1"/>
        <v>0</v>
      </c>
      <c r="E52" s="56">
        <f t="shared" si="1"/>
        <v>3</v>
      </c>
      <c r="F52" s="56">
        <f t="shared" si="1"/>
        <v>613</v>
      </c>
      <c r="G52" s="56">
        <f t="shared" si="1"/>
        <v>787</v>
      </c>
      <c r="H52" s="64"/>
      <c r="I52" s="56">
        <f>I34+I16</f>
        <v>1055</v>
      </c>
      <c r="J52" s="50" t="s">
        <v>17</v>
      </c>
      <c r="K52" s="35">
        <f>I52*100/$I$61</f>
        <v>0.5489959358689487</v>
      </c>
      <c r="L52" s="41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4"/>
      <c r="AD52" s="4"/>
      <c r="AE52" s="4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66" customFormat="1" ht="12" customHeight="1">
      <c r="A53" s="8"/>
      <c r="B53" s="30" t="s">
        <v>14</v>
      </c>
      <c r="C53" s="7"/>
      <c r="D53" s="56">
        <f t="shared" si="1"/>
        <v>15443</v>
      </c>
      <c r="E53" s="56">
        <f t="shared" si="1"/>
        <v>14358</v>
      </c>
      <c r="F53" s="56">
        <f t="shared" si="1"/>
        <v>12931</v>
      </c>
      <c r="G53" s="56">
        <f t="shared" si="1"/>
        <v>10961</v>
      </c>
      <c r="H53" s="64"/>
      <c r="I53" s="56">
        <f>I35+I17</f>
        <v>11462</v>
      </c>
      <c r="J53" s="34" t="s">
        <v>32</v>
      </c>
      <c r="K53" s="35">
        <f>I53*100/$I$61</f>
        <v>5.9645416274216965</v>
      </c>
      <c r="L53" s="41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4"/>
      <c r="AD53" s="4"/>
      <c r="AE53" s="4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66" customFormat="1" ht="12.75" customHeight="1">
      <c r="A54" s="8"/>
      <c r="B54" s="43" t="s">
        <v>68</v>
      </c>
      <c r="C54" s="7"/>
      <c r="D54" s="67">
        <f t="shared" si="1"/>
        <v>77144</v>
      </c>
      <c r="E54" s="67">
        <f t="shared" si="1"/>
        <v>74629</v>
      </c>
      <c r="F54" s="67">
        <f t="shared" si="1"/>
        <v>76539</v>
      </c>
      <c r="G54" s="67">
        <f t="shared" si="1"/>
        <v>75503</v>
      </c>
      <c r="H54" s="68"/>
      <c r="I54" s="67">
        <f>I36+I18</f>
        <v>79124</v>
      </c>
      <c r="J54" s="45">
        <f>(I54-D54)/D54*100</f>
        <v>2.566628642538629</v>
      </c>
      <c r="K54" s="46">
        <f>I54*100/$I$61</f>
        <v>41.17417481487649</v>
      </c>
      <c r="L54" s="69">
        <f>(I54-G54)/G54</f>
        <v>0.047958359270492565</v>
      </c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4"/>
      <c r="AD54" s="4"/>
      <c r="AE54" s="4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s="66" customFormat="1" ht="3" customHeight="1">
      <c r="A55" s="8"/>
      <c r="B55" s="43"/>
      <c r="C55" s="7"/>
      <c r="D55" s="56"/>
      <c r="E55" s="56"/>
      <c r="F55" s="56"/>
      <c r="G55" s="56"/>
      <c r="H55" s="64"/>
      <c r="I55" s="56"/>
      <c r="J55" s="40"/>
      <c r="K55" s="35"/>
      <c r="L55" s="41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4"/>
      <c r="AD55" s="4"/>
      <c r="AE55" s="4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s="66" customFormat="1" ht="13.5" customHeight="1">
      <c r="A56" s="27" t="s">
        <v>33</v>
      </c>
      <c r="B56" s="7"/>
      <c r="C56" s="37"/>
      <c r="D56" s="56"/>
      <c r="E56" s="56"/>
      <c r="F56" s="56"/>
      <c r="G56" s="56"/>
      <c r="H56" s="64"/>
      <c r="I56" s="56"/>
      <c r="J56" s="40"/>
      <c r="K56" s="35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4"/>
      <c r="AD56" s="4"/>
      <c r="AE56" s="4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s="66" customFormat="1" ht="12" customHeight="1">
      <c r="A57" s="8"/>
      <c r="B57" s="30" t="s">
        <v>10</v>
      </c>
      <c r="C57" s="53"/>
      <c r="D57" s="56">
        <f aca="true" t="shared" si="2" ref="D57:G59">D39+D21</f>
        <v>126135</v>
      </c>
      <c r="E57" s="56">
        <f t="shared" si="2"/>
        <v>128683</v>
      </c>
      <c r="F57" s="56">
        <f t="shared" si="2"/>
        <v>131070</v>
      </c>
      <c r="G57" s="56">
        <f t="shared" si="2"/>
        <v>135646</v>
      </c>
      <c r="H57" s="64"/>
      <c r="I57" s="56">
        <f>I39+I21</f>
        <v>140435</v>
      </c>
      <c r="J57" s="40">
        <f>(I57-D57)/D57*100</f>
        <v>11.33705949974234</v>
      </c>
      <c r="K57" s="35">
        <f>I57*100/$I$61</f>
        <v>73.07890450592967</v>
      </c>
      <c r="N57" s="63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4"/>
      <c r="AD57" s="4"/>
      <c r="AE57" s="4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s="66" customFormat="1" ht="12" customHeight="1">
      <c r="A58" s="8"/>
      <c r="B58" s="36" t="s">
        <v>12</v>
      </c>
      <c r="C58" s="53"/>
      <c r="D58" s="56">
        <f t="shared" si="2"/>
        <v>19263</v>
      </c>
      <c r="E58" s="56">
        <f t="shared" si="2"/>
        <v>16105</v>
      </c>
      <c r="F58" s="56">
        <f t="shared" si="2"/>
        <v>15756</v>
      </c>
      <c r="G58" s="56">
        <f t="shared" si="2"/>
        <v>14664</v>
      </c>
      <c r="H58" s="64"/>
      <c r="I58" s="56">
        <f>I40+I22</f>
        <v>14570</v>
      </c>
      <c r="J58" s="34" t="s">
        <v>34</v>
      </c>
      <c r="K58" s="35">
        <f>I58*100/$I$61</f>
        <v>7.581868043232779</v>
      </c>
      <c r="N58" s="63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4"/>
      <c r="AD58" s="4"/>
      <c r="AE58" s="4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8" ht="12" customHeight="1">
      <c r="A59" s="8"/>
      <c r="B59" s="30" t="s">
        <v>14</v>
      </c>
      <c r="C59" s="30"/>
      <c r="D59" s="56">
        <f t="shared" si="2"/>
        <v>37583</v>
      </c>
      <c r="E59" s="56">
        <f t="shared" si="2"/>
        <v>36682</v>
      </c>
      <c r="F59" s="56">
        <f t="shared" si="2"/>
        <v>37765</v>
      </c>
      <c r="G59" s="56">
        <f t="shared" si="2"/>
        <v>36733</v>
      </c>
      <c r="H59" s="58"/>
      <c r="I59" s="56">
        <f>I41+I23</f>
        <v>37164</v>
      </c>
      <c r="J59" s="34" t="s">
        <v>35</v>
      </c>
      <c r="K59" s="35">
        <f>I59*100/$I$61</f>
        <v>19.339227450837544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3.75" customHeight="1">
      <c r="A60" s="7"/>
      <c r="B60" s="36"/>
      <c r="C60" s="7"/>
      <c r="D60" s="70"/>
      <c r="E60" s="70"/>
      <c r="F60" s="70"/>
      <c r="G60" s="70"/>
      <c r="I60" s="70"/>
      <c r="J60" s="40"/>
      <c r="K60" s="35"/>
      <c r="L60" s="4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 customHeight="1">
      <c r="A61" s="27" t="s">
        <v>70</v>
      </c>
      <c r="B61" s="53"/>
      <c r="C61" s="53"/>
      <c r="D61" s="71">
        <f>SUM(D57:D59)</f>
        <v>182981</v>
      </c>
      <c r="E61" s="71">
        <f>SUM(E57:E59)</f>
        <v>181470</v>
      </c>
      <c r="F61" s="71">
        <f>SUM(F57:F59)</f>
        <v>184591</v>
      </c>
      <c r="G61" s="71">
        <f>SUM(G57:G59)</f>
        <v>187043</v>
      </c>
      <c r="I61" s="71">
        <f>SUM(I57:I59)</f>
        <v>192169</v>
      </c>
      <c r="J61" s="72">
        <f>(I61-D61)/D61*100</f>
        <v>5.021286363065017</v>
      </c>
      <c r="K61" s="73">
        <f>I61*100/$I$61</f>
        <v>100</v>
      </c>
      <c r="N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3" customHeight="1">
      <c r="A62" s="74"/>
      <c r="B62" s="75"/>
      <c r="C62" s="75"/>
      <c r="D62" s="76"/>
      <c r="E62" s="76"/>
      <c r="F62" s="76"/>
      <c r="G62" s="76"/>
      <c r="H62" s="16"/>
      <c r="I62" s="76"/>
      <c r="J62" s="77"/>
      <c r="K62" s="78"/>
      <c r="N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 customHeight="1">
      <c r="A63" s="27"/>
      <c r="B63" s="53"/>
      <c r="C63" s="53"/>
      <c r="D63" s="71"/>
      <c r="E63" s="71"/>
      <c r="F63" s="71"/>
      <c r="G63" s="71"/>
      <c r="I63" s="71"/>
      <c r="J63" s="40"/>
      <c r="K63" s="79" t="s">
        <v>36</v>
      </c>
      <c r="N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30" customHeight="1">
      <c r="A64" s="1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N64" s="6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3" customHeight="1">
      <c r="A65" s="80"/>
      <c r="B65" s="81"/>
      <c r="C65" s="81"/>
      <c r="D65" s="81"/>
      <c r="E65" s="81"/>
      <c r="F65" s="81"/>
      <c r="G65" s="81"/>
      <c r="H65" s="82"/>
      <c r="I65" s="81"/>
      <c r="J65" s="81"/>
      <c r="K65" s="81"/>
      <c r="N65" s="6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customHeight="1">
      <c r="A66" s="83"/>
      <c r="B66" s="83"/>
      <c r="C66" s="83"/>
      <c r="D66" s="12" t="s">
        <v>67</v>
      </c>
      <c r="E66" s="12" t="s">
        <v>1</v>
      </c>
      <c r="F66" s="12" t="s">
        <v>2</v>
      </c>
      <c r="G66" s="12" t="s">
        <v>3</v>
      </c>
      <c r="H66" s="66"/>
      <c r="I66" s="13" t="s">
        <v>4</v>
      </c>
      <c r="J66" s="14"/>
      <c r="K66" s="14"/>
      <c r="N66" s="63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45">
      <c r="A67" s="9"/>
      <c r="B67" s="9"/>
      <c r="C67" s="9"/>
      <c r="D67" s="84" t="s">
        <v>5</v>
      </c>
      <c r="E67" s="84" t="s">
        <v>5</v>
      </c>
      <c r="F67" s="84" t="s">
        <v>5</v>
      </c>
      <c r="G67" s="84" t="s">
        <v>5</v>
      </c>
      <c r="H67" s="16"/>
      <c r="I67" s="84" t="s">
        <v>5</v>
      </c>
      <c r="J67" s="85" t="s">
        <v>6</v>
      </c>
      <c r="K67" s="85" t="s">
        <v>7</v>
      </c>
      <c r="N67" s="63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55" s="66" customFormat="1" ht="3" customHeight="1">
      <c r="A68" s="11"/>
      <c r="B68" s="11"/>
      <c r="C68" s="11"/>
      <c r="E68" s="86"/>
      <c r="F68" s="86"/>
      <c r="G68" s="86"/>
      <c r="H68" s="86"/>
      <c r="I68" s="87"/>
      <c r="J68" s="15"/>
      <c r="K68" s="15"/>
      <c r="Q68" s="4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4"/>
      <c r="AD68" s="4"/>
      <c r="AE68" s="4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66" customFormat="1" ht="18" customHeight="1">
      <c r="A69" s="8"/>
      <c r="B69" s="8"/>
      <c r="C69" s="8"/>
      <c r="D69" s="21" t="s">
        <v>37</v>
      </c>
      <c r="E69" s="22"/>
      <c r="F69" s="22"/>
      <c r="G69" s="22"/>
      <c r="H69" s="22"/>
      <c r="I69" s="23"/>
      <c r="J69" s="22"/>
      <c r="K69" s="22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4"/>
      <c r="AD69" s="4"/>
      <c r="AE69" s="4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</row>
    <row r="70" spans="1:255" s="66" customFormat="1" ht="3" customHeight="1">
      <c r="A70" s="8"/>
      <c r="B70" s="88"/>
      <c r="C70" s="89"/>
      <c r="D70" s="89"/>
      <c r="E70" s="89"/>
      <c r="F70" s="89"/>
      <c r="G70" s="89"/>
      <c r="I70" s="89"/>
      <c r="J70" s="89"/>
      <c r="K70" s="89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4"/>
      <c r="AD70" s="4"/>
      <c r="AE70" s="4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66" customFormat="1" ht="10.5" customHeight="1">
      <c r="A71" s="27" t="s">
        <v>72</v>
      </c>
      <c r="B71" s="37"/>
      <c r="C71" s="37"/>
      <c r="D71" s="37"/>
      <c r="E71" s="37"/>
      <c r="F71" s="37"/>
      <c r="G71" s="37"/>
      <c r="I71" s="90"/>
      <c r="J71" s="72"/>
      <c r="K71" s="91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4"/>
      <c r="AD71" s="4"/>
      <c r="AE71" s="4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s="66" customFormat="1" ht="10.5" customHeight="1">
      <c r="A72" s="59"/>
      <c r="B72" s="30" t="s">
        <v>10</v>
      </c>
      <c r="C72" s="30"/>
      <c r="D72" s="92">
        <v>873842</v>
      </c>
      <c r="E72" s="92">
        <v>927332</v>
      </c>
      <c r="F72" s="92">
        <v>964695</v>
      </c>
      <c r="G72" s="92">
        <v>1016394</v>
      </c>
      <c r="H72" s="41"/>
      <c r="I72" s="93">
        <v>1052562</v>
      </c>
      <c r="J72" s="40">
        <f>(I72-D72)/D72*100</f>
        <v>20.45220989606817</v>
      </c>
      <c r="K72" s="35">
        <f>I72*100/$I$94</f>
        <v>35.72038945657301</v>
      </c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4"/>
      <c r="AD72" s="4"/>
      <c r="AE72" s="4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255" s="66" customFormat="1" ht="10.5" customHeight="1">
      <c r="A73" s="7"/>
      <c r="B73" s="36" t="s">
        <v>12</v>
      </c>
      <c r="C73" s="30"/>
      <c r="D73" s="92">
        <v>1283108</v>
      </c>
      <c r="E73" s="92">
        <v>1153859</v>
      </c>
      <c r="F73" s="92">
        <v>706900</v>
      </c>
      <c r="G73" s="92">
        <v>1005287</v>
      </c>
      <c r="H73" s="41"/>
      <c r="I73" s="93">
        <v>905491</v>
      </c>
      <c r="J73" s="34" t="s">
        <v>38</v>
      </c>
      <c r="K73" s="35">
        <f>I73*100/$I$94</f>
        <v>30.729297817536406</v>
      </c>
      <c r="Q73" s="4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4"/>
      <c r="AD73" s="4"/>
      <c r="AE73" s="4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s="66" customFormat="1" ht="10.5" customHeight="1">
      <c r="A74" s="7"/>
      <c r="B74" s="30" t="s">
        <v>14</v>
      </c>
      <c r="C74" s="37"/>
      <c r="D74" s="70">
        <v>342690</v>
      </c>
      <c r="E74" s="70">
        <v>341265</v>
      </c>
      <c r="F74" s="70">
        <v>395879</v>
      </c>
      <c r="G74" s="70">
        <v>428266</v>
      </c>
      <c r="H74" s="41"/>
      <c r="I74" s="94">
        <v>417141</v>
      </c>
      <c r="J74" s="40">
        <f>(I74-D74)/D74*100</f>
        <v>21.725466164755318</v>
      </c>
      <c r="K74" s="35">
        <f>I74*100/$I$94</f>
        <v>14.156352764306828</v>
      </c>
      <c r="Q74" s="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4"/>
      <c r="AD74" s="4"/>
      <c r="AE74" s="4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66" customFormat="1" ht="12.75" customHeight="1">
      <c r="A75" s="7"/>
      <c r="B75" s="43" t="s">
        <v>73</v>
      </c>
      <c r="C75" s="7"/>
      <c r="D75" s="67">
        <f aca="true" t="shared" si="3" ref="D75:I75">SUM(D72:D74)</f>
        <v>2499640</v>
      </c>
      <c r="E75" s="67">
        <f t="shared" si="3"/>
        <v>2422456</v>
      </c>
      <c r="F75" s="67">
        <f t="shared" si="3"/>
        <v>2067474</v>
      </c>
      <c r="G75" s="67">
        <f t="shared" si="3"/>
        <v>2449947</v>
      </c>
      <c r="H75" s="67">
        <f t="shared" si="3"/>
        <v>0</v>
      </c>
      <c r="I75" s="67">
        <f t="shared" si="3"/>
        <v>2375194</v>
      </c>
      <c r="J75" s="62" t="s">
        <v>39</v>
      </c>
      <c r="K75" s="46">
        <f>I75*100/$I$94</f>
        <v>80.60604003841624</v>
      </c>
      <c r="L75" s="41">
        <f>G75+G12</f>
        <v>2458483</v>
      </c>
      <c r="M75" s="41">
        <f>I75+I12</f>
        <v>2384159</v>
      </c>
      <c r="N75" s="66">
        <f>(M75-L75)/L75</f>
        <v>-0.030231650981519906</v>
      </c>
      <c r="Q75" s="4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4"/>
      <c r="AD75" s="4"/>
      <c r="AE75" s="4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14" ht="3" customHeight="1">
      <c r="A76" s="7"/>
      <c r="B76" s="37"/>
      <c r="C76" s="7"/>
      <c r="D76" s="95"/>
      <c r="E76" s="95"/>
      <c r="F76" s="95"/>
      <c r="G76" s="95"/>
      <c r="H76" s="48"/>
      <c r="I76" s="71"/>
      <c r="J76" s="40"/>
      <c r="K76" s="91"/>
      <c r="M76" s="48"/>
      <c r="N76" s="48"/>
    </row>
    <row r="77" spans="1:11" ht="12" customHeight="1">
      <c r="A77" s="27" t="s">
        <v>40</v>
      </c>
      <c r="B77" s="30"/>
      <c r="C77" s="7"/>
      <c r="D77" s="95"/>
      <c r="E77" s="95"/>
      <c r="F77" s="95"/>
      <c r="G77" s="95"/>
      <c r="H77" s="48"/>
      <c r="I77" s="70"/>
      <c r="J77" s="40"/>
      <c r="K77" s="91"/>
    </row>
    <row r="78" spans="1:255" s="66" customFormat="1" ht="10.5" customHeight="1">
      <c r="A78" s="27"/>
      <c r="B78" s="30" t="s">
        <v>10</v>
      </c>
      <c r="C78" s="30"/>
      <c r="D78" s="70">
        <v>477309</v>
      </c>
      <c r="E78" s="70">
        <v>470616</v>
      </c>
      <c r="F78" s="92">
        <v>452710</v>
      </c>
      <c r="G78" s="92">
        <v>469497</v>
      </c>
      <c r="H78" s="41"/>
      <c r="I78" s="70">
        <v>415369</v>
      </c>
      <c r="J78" s="34" t="s">
        <v>41</v>
      </c>
      <c r="K78" s="35">
        <f>I78*100/$I$94</f>
        <v>14.096217085727279</v>
      </c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4"/>
      <c r="AD78" s="4"/>
      <c r="AE78" s="4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66" customFormat="1" ht="10.5" customHeight="1">
      <c r="A79" s="7"/>
      <c r="B79" s="36" t="s">
        <v>12</v>
      </c>
      <c r="C79" s="37"/>
      <c r="D79" s="70">
        <v>0</v>
      </c>
      <c r="E79" s="70">
        <v>12</v>
      </c>
      <c r="F79" s="70">
        <v>3075</v>
      </c>
      <c r="G79" s="70">
        <v>4767</v>
      </c>
      <c r="H79" s="41"/>
      <c r="I79" s="70">
        <v>9616</v>
      </c>
      <c r="J79" s="50" t="s">
        <v>17</v>
      </c>
      <c r="K79" s="35">
        <f>I79*100/$I$94</f>
        <v>0.32633447247231623</v>
      </c>
      <c r="L79" s="41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4"/>
      <c r="AD79" s="4"/>
      <c r="AE79" s="4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66" customFormat="1" ht="10.5" customHeight="1">
      <c r="A80" s="7"/>
      <c r="B80" s="30" t="s">
        <v>14</v>
      </c>
      <c r="C80" s="7"/>
      <c r="D80" s="95">
        <v>172364</v>
      </c>
      <c r="E80" s="95">
        <v>181943</v>
      </c>
      <c r="F80" s="95">
        <v>142827</v>
      </c>
      <c r="G80" s="95">
        <v>133357</v>
      </c>
      <c r="H80" s="41"/>
      <c r="I80" s="70">
        <v>124597</v>
      </c>
      <c r="J80" s="34" t="s">
        <v>42</v>
      </c>
      <c r="K80" s="35">
        <f>I80*100/$I$94</f>
        <v>4.228400194117428</v>
      </c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4"/>
      <c r="AD80" s="4"/>
      <c r="AE80" s="4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14" ht="12.75" customHeight="1">
      <c r="A81" s="7"/>
      <c r="B81" s="43" t="s">
        <v>73</v>
      </c>
      <c r="C81" s="7"/>
      <c r="D81" s="67">
        <f aca="true" t="shared" si="4" ref="D81:I81">SUM(D78:D80)</f>
        <v>649673</v>
      </c>
      <c r="E81" s="67">
        <f t="shared" si="4"/>
        <v>652571</v>
      </c>
      <c r="F81" s="67">
        <f t="shared" si="4"/>
        <v>598612</v>
      </c>
      <c r="G81" s="67">
        <f t="shared" si="4"/>
        <v>607621</v>
      </c>
      <c r="H81" s="67">
        <f t="shared" si="4"/>
        <v>0</v>
      </c>
      <c r="I81" s="67">
        <f t="shared" si="4"/>
        <v>549582</v>
      </c>
      <c r="J81" s="62" t="s">
        <v>43</v>
      </c>
      <c r="K81" s="46">
        <f>I81*100/$I$94</f>
        <v>18.650951752317024</v>
      </c>
      <c r="L81" s="41">
        <f>G81+G18</f>
        <v>618897</v>
      </c>
      <c r="M81" s="41">
        <f>I81+I18</f>
        <v>562511</v>
      </c>
      <c r="N81" s="66">
        <f>(M81-L81)/L81</f>
        <v>-0.09110724401637106</v>
      </c>
    </row>
    <row r="82" spans="1:11" ht="3" customHeight="1">
      <c r="A82" s="7"/>
      <c r="B82" s="7"/>
      <c r="C82" s="7"/>
      <c r="D82" s="95"/>
      <c r="E82" s="95"/>
      <c r="F82" s="95"/>
      <c r="G82" s="95"/>
      <c r="H82" s="48"/>
      <c r="I82" s="71"/>
      <c r="J82" s="40"/>
      <c r="K82" s="91"/>
    </row>
    <row r="83" spans="1:255" s="66" customFormat="1" ht="10.5" customHeight="1">
      <c r="A83" s="52" t="s">
        <v>44</v>
      </c>
      <c r="B83" s="30"/>
      <c r="C83" s="30"/>
      <c r="D83" s="95"/>
      <c r="E83" s="95"/>
      <c r="F83" s="92"/>
      <c r="G83" s="92"/>
      <c r="H83" s="41"/>
      <c r="I83" s="71"/>
      <c r="J83" s="40"/>
      <c r="K83" s="91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4"/>
      <c r="AD83" s="4"/>
      <c r="AE83" s="4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s="66" customFormat="1" ht="10.5" customHeight="1">
      <c r="A84" s="7"/>
      <c r="B84" s="30" t="s">
        <v>10</v>
      </c>
      <c r="C84" s="37"/>
      <c r="D84" s="70">
        <f aca="true" t="shared" si="5" ref="D84:G87">D78+D72</f>
        <v>1351151</v>
      </c>
      <c r="E84" s="70">
        <f t="shared" si="5"/>
        <v>1397948</v>
      </c>
      <c r="F84" s="70">
        <f t="shared" si="5"/>
        <v>1417405</v>
      </c>
      <c r="G84" s="70">
        <f t="shared" si="5"/>
        <v>1485891</v>
      </c>
      <c r="H84" s="41"/>
      <c r="I84" s="70">
        <f>I78+I72</f>
        <v>1467931</v>
      </c>
      <c r="J84" s="40">
        <f>(I84-D84)/D84*100</f>
        <v>8.643001411389251</v>
      </c>
      <c r="K84" s="35">
        <f>I84*100/$I$94</f>
        <v>49.81660654230029</v>
      </c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4"/>
      <c r="AD84" s="4"/>
      <c r="AE84" s="4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255" s="66" customFormat="1" ht="10.5" customHeight="1">
      <c r="A85" s="7"/>
      <c r="B85" s="36" t="s">
        <v>12</v>
      </c>
      <c r="C85" s="7"/>
      <c r="D85" s="70">
        <f t="shared" si="5"/>
        <v>1283108</v>
      </c>
      <c r="E85" s="70">
        <f t="shared" si="5"/>
        <v>1153871</v>
      </c>
      <c r="F85" s="70">
        <f t="shared" si="5"/>
        <v>709975</v>
      </c>
      <c r="G85" s="70">
        <f t="shared" si="5"/>
        <v>1010054</v>
      </c>
      <c r="H85" s="41"/>
      <c r="I85" s="70">
        <f>I79+I73</f>
        <v>915107</v>
      </c>
      <c r="J85" s="34" t="s">
        <v>45</v>
      </c>
      <c r="K85" s="35">
        <f>I85*100/$I$94</f>
        <v>31.05563229000872</v>
      </c>
      <c r="L85" s="41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4"/>
      <c r="AD85" s="4"/>
      <c r="AE85" s="4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11" ht="10.5" customHeight="1">
      <c r="A86" s="7"/>
      <c r="B86" s="30" t="s">
        <v>14</v>
      </c>
      <c r="C86" s="7"/>
      <c r="D86" s="70">
        <f t="shared" si="5"/>
        <v>515054</v>
      </c>
      <c r="E86" s="70">
        <f t="shared" si="5"/>
        <v>523208</v>
      </c>
      <c r="F86" s="70">
        <f t="shared" si="5"/>
        <v>538706</v>
      </c>
      <c r="G86" s="70">
        <f t="shared" si="5"/>
        <v>561623</v>
      </c>
      <c r="H86" s="48"/>
      <c r="I86" s="70">
        <f>I80+I74</f>
        <v>541738</v>
      </c>
      <c r="J86" s="40">
        <f>(I86-D86)/D86*100</f>
        <v>5.180815992109565</v>
      </c>
      <c r="K86" s="35">
        <f>I86*100/$I$94</f>
        <v>18.384752958424254</v>
      </c>
    </row>
    <row r="87" spans="1:255" s="66" customFormat="1" ht="12.75" customHeight="1">
      <c r="A87" s="7"/>
      <c r="B87" s="54" t="s">
        <v>74</v>
      </c>
      <c r="C87" s="7"/>
      <c r="D87" s="67">
        <f t="shared" si="5"/>
        <v>3149313</v>
      </c>
      <c r="E87" s="67">
        <f t="shared" si="5"/>
        <v>3075027</v>
      </c>
      <c r="F87" s="67">
        <f t="shared" si="5"/>
        <v>2666086</v>
      </c>
      <c r="G87" s="67">
        <f t="shared" si="5"/>
        <v>3057568</v>
      </c>
      <c r="H87" s="68"/>
      <c r="I87" s="67">
        <f>I81+I75</f>
        <v>2924776</v>
      </c>
      <c r="J87" s="62" t="s">
        <v>46</v>
      </c>
      <c r="K87" s="46">
        <f>I87*100/$I$94</f>
        <v>99.25699179073327</v>
      </c>
      <c r="Q87" s="4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4"/>
      <c r="AD87" s="4"/>
      <c r="AE87" s="4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66" customFormat="1" ht="3" customHeight="1">
      <c r="A88" s="8"/>
      <c r="B88" s="37"/>
      <c r="C88" s="37"/>
      <c r="D88" s="70"/>
      <c r="E88" s="70"/>
      <c r="F88" s="70"/>
      <c r="G88" s="70"/>
      <c r="H88" s="41"/>
      <c r="I88" s="96"/>
      <c r="J88" s="40"/>
      <c r="K88" s="91"/>
      <c r="Q88" s="4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4"/>
      <c r="AD88" s="4"/>
      <c r="AE88" s="4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66" customFormat="1" ht="10.5" customHeight="1">
      <c r="A89" s="27" t="s">
        <v>47</v>
      </c>
      <c r="B89" s="7"/>
      <c r="C89" s="7"/>
      <c r="D89" s="95"/>
      <c r="E89" s="97"/>
      <c r="F89" s="95"/>
      <c r="G89" s="95"/>
      <c r="H89" s="41"/>
      <c r="I89" s="96"/>
      <c r="J89" s="40"/>
      <c r="K89" s="91"/>
      <c r="Q89" s="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4"/>
      <c r="AD89" s="4"/>
      <c r="AE89" s="4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66" customFormat="1" ht="10.5" customHeight="1">
      <c r="A90" s="27"/>
      <c r="B90" s="30" t="s">
        <v>10</v>
      </c>
      <c r="C90" s="7"/>
      <c r="D90" s="95">
        <f aca="true" t="shared" si="6" ref="D90:I92">D84+D21</f>
        <v>1363140</v>
      </c>
      <c r="E90" s="95">
        <f t="shared" si="6"/>
        <v>1409960</v>
      </c>
      <c r="F90" s="95">
        <f t="shared" si="6"/>
        <v>1430794</v>
      </c>
      <c r="G90" s="95">
        <f t="shared" si="6"/>
        <v>1501935</v>
      </c>
      <c r="H90" s="95">
        <f t="shared" si="6"/>
        <v>0</v>
      </c>
      <c r="I90" s="95">
        <f t="shared" si="6"/>
        <v>1484839</v>
      </c>
      <c r="J90" s="40">
        <f>(I90-D90)/D90*100</f>
        <v>8.927843068210162</v>
      </c>
      <c r="K90" s="35">
        <f>I90*100/$I$94</f>
        <v>50.390406798182354</v>
      </c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4"/>
      <c r="AD90" s="4"/>
      <c r="AE90" s="4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s="66" customFormat="1" ht="10.5" customHeight="1">
      <c r="A91" s="27"/>
      <c r="B91" s="36" t="s">
        <v>12</v>
      </c>
      <c r="C91" s="7"/>
      <c r="D91" s="95">
        <f t="shared" si="6"/>
        <v>1284389</v>
      </c>
      <c r="E91" s="95">
        <f t="shared" si="6"/>
        <v>1154405</v>
      </c>
      <c r="F91" s="95">
        <f t="shared" si="6"/>
        <v>711182</v>
      </c>
      <c r="G91" s="95">
        <f t="shared" si="6"/>
        <v>1010778</v>
      </c>
      <c r="H91" s="95">
        <f t="shared" si="6"/>
        <v>0</v>
      </c>
      <c r="I91" s="95">
        <f t="shared" si="6"/>
        <v>915897</v>
      </c>
      <c r="J91" s="34" t="s">
        <v>45</v>
      </c>
      <c r="K91" s="35">
        <f>I91*100/$I$94</f>
        <v>31.082442214431882</v>
      </c>
      <c r="Q91" s="4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4"/>
      <c r="AD91" s="4"/>
      <c r="AE91" s="4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s="66" customFormat="1" ht="10.5" customHeight="1">
      <c r="A92" s="8"/>
      <c r="B92" s="30" t="s">
        <v>14</v>
      </c>
      <c r="C92" s="37"/>
      <c r="D92" s="95">
        <f t="shared" si="6"/>
        <v>517963</v>
      </c>
      <c r="E92" s="95">
        <f t="shared" si="6"/>
        <v>526290</v>
      </c>
      <c r="F92" s="95">
        <f t="shared" si="6"/>
        <v>541710</v>
      </c>
      <c r="G92" s="95">
        <f t="shared" si="6"/>
        <v>565238</v>
      </c>
      <c r="H92" s="95">
        <f t="shared" si="6"/>
        <v>0</v>
      </c>
      <c r="I92" s="95">
        <f t="shared" si="6"/>
        <v>545934</v>
      </c>
      <c r="J92" s="40">
        <f>(I92-D92)/D92*100</f>
        <v>5.400192677855368</v>
      </c>
      <c r="K92" s="35">
        <f>I92*100/$I$94</f>
        <v>18.52715098738576</v>
      </c>
      <c r="Q92" s="4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4"/>
      <c r="AD92" s="4"/>
      <c r="AE92" s="4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255" s="66" customFormat="1" ht="3" customHeight="1">
      <c r="A93" s="8"/>
      <c r="B93" s="36"/>
      <c r="C93" s="7"/>
      <c r="D93" s="98"/>
      <c r="E93" s="99"/>
      <c r="F93" s="95"/>
      <c r="G93" s="95"/>
      <c r="H93" s="41"/>
      <c r="I93" s="96"/>
      <c r="J93" s="40"/>
      <c r="K93" s="91"/>
      <c r="Q93" s="4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4"/>
      <c r="AD93" s="4"/>
      <c r="AE93" s="4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s="66" customFormat="1" ht="12.75" customHeight="1">
      <c r="A94" s="27" t="s">
        <v>75</v>
      </c>
      <c r="B94" s="53"/>
      <c r="C94" s="53"/>
      <c r="D94" s="100">
        <f>D87+D24</f>
        <v>3165492</v>
      </c>
      <c r="E94" s="100">
        <f>E87+E24</f>
        <v>3090655</v>
      </c>
      <c r="F94" s="100">
        <f>F87+F24</f>
        <v>2683686</v>
      </c>
      <c r="G94" s="100">
        <f>G87+G24</f>
        <v>3077951</v>
      </c>
      <c r="H94" s="41"/>
      <c r="I94" s="100">
        <f>I87+I24</f>
        <v>2946670</v>
      </c>
      <c r="J94" s="50" t="s">
        <v>48</v>
      </c>
      <c r="K94" s="73">
        <f>I94*100/$I$94</f>
        <v>100</v>
      </c>
      <c r="N94" s="72"/>
      <c r="O94" s="61"/>
      <c r="Q94" s="4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4"/>
      <c r="AD94" s="4"/>
      <c r="AE94" s="4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s="66" customFormat="1" ht="3" customHeight="1">
      <c r="A95" s="8"/>
      <c r="B95" s="8"/>
      <c r="C95" s="8"/>
      <c r="D95" s="8"/>
      <c r="E95" s="8"/>
      <c r="F95" s="8"/>
      <c r="G95" s="8"/>
      <c r="H95" s="16"/>
      <c r="I95" s="88"/>
      <c r="J95" s="40"/>
      <c r="K95" s="8"/>
      <c r="Q95" s="4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4"/>
      <c r="AD95" s="4"/>
      <c r="AE95" s="4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s="66" customFormat="1" ht="18" customHeight="1">
      <c r="A96" s="11"/>
      <c r="B96" s="11"/>
      <c r="C96" s="11"/>
      <c r="D96" s="13" t="s">
        <v>76</v>
      </c>
      <c r="E96" s="101"/>
      <c r="F96" s="101"/>
      <c r="G96" s="101"/>
      <c r="H96" s="101"/>
      <c r="I96" s="14"/>
      <c r="J96" s="101"/>
      <c r="K96" s="101"/>
      <c r="Q96" s="4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4"/>
      <c r="AD96" s="4"/>
      <c r="AE96" s="4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66" customFormat="1" ht="3" customHeight="1">
      <c r="A97" s="8"/>
      <c r="B97" s="8"/>
      <c r="C97" s="8"/>
      <c r="D97" s="8"/>
      <c r="E97" s="8"/>
      <c r="F97" s="8"/>
      <c r="G97" s="8"/>
      <c r="I97" s="89"/>
      <c r="J97" s="89"/>
      <c r="K97" s="89"/>
      <c r="Q97" s="4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4"/>
      <c r="AD97" s="4"/>
      <c r="AE97" s="4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s="66" customFormat="1" ht="45" customHeight="1">
      <c r="A98" s="27" t="s">
        <v>49</v>
      </c>
      <c r="B98" s="37"/>
      <c r="C98" s="8"/>
      <c r="D98" s="8"/>
      <c r="E98" s="8"/>
      <c r="F98" s="8"/>
      <c r="G98" s="8"/>
      <c r="H98" s="8"/>
      <c r="I98" s="89"/>
      <c r="J98" s="102" t="s">
        <v>50</v>
      </c>
      <c r="K98" s="89"/>
      <c r="Q98" s="4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4"/>
      <c r="AD98" s="4"/>
      <c r="AE98" s="4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s="66" customFormat="1" ht="3" customHeight="1">
      <c r="A99" s="27"/>
      <c r="B99" s="37"/>
      <c r="C99" s="8"/>
      <c r="D99" s="8"/>
      <c r="E99" s="8"/>
      <c r="F99" s="8"/>
      <c r="G99" s="8"/>
      <c r="H99" s="8"/>
      <c r="I99" s="89"/>
      <c r="J99" s="102"/>
      <c r="K99" s="89"/>
      <c r="Q99" s="4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4"/>
      <c r="AD99" s="4"/>
      <c r="AE99" s="4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s="66" customFormat="1" ht="12" customHeight="1">
      <c r="A100" s="59"/>
      <c r="B100" s="30" t="s">
        <v>10</v>
      </c>
      <c r="C100" s="8"/>
      <c r="D100" s="103" t="s">
        <v>51</v>
      </c>
      <c r="E100" s="65">
        <v>912599</v>
      </c>
      <c r="F100" s="65">
        <v>945134</v>
      </c>
      <c r="G100" s="65">
        <v>998773</v>
      </c>
      <c r="H100" s="65"/>
      <c r="I100" s="103">
        <v>1036121</v>
      </c>
      <c r="J100" s="40">
        <f>(I100-E100)/E100*100</f>
        <v>13.535189058940455</v>
      </c>
      <c r="K100" s="35">
        <f>I100*100/$I$94</f>
        <v>35.16243759905249</v>
      </c>
      <c r="Q100" s="4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4"/>
      <c r="AD100" s="4"/>
      <c r="AE100" s="4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s="66" customFormat="1" ht="12" customHeight="1">
      <c r="A101" s="7"/>
      <c r="B101" s="36" t="s">
        <v>12</v>
      </c>
      <c r="C101" s="8"/>
      <c r="D101" s="103" t="s">
        <v>51</v>
      </c>
      <c r="E101" s="65">
        <v>1117453</v>
      </c>
      <c r="F101" s="65">
        <v>706146</v>
      </c>
      <c r="G101" s="65">
        <v>988918</v>
      </c>
      <c r="H101" s="65"/>
      <c r="I101" s="103">
        <v>886711</v>
      </c>
      <c r="J101" s="34" t="s">
        <v>52</v>
      </c>
      <c r="K101" s="35">
        <f>I101*100/$I$94</f>
        <v>30.091968221755405</v>
      </c>
      <c r="Q101" s="4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4"/>
      <c r="AD101" s="4"/>
      <c r="AE101" s="4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s="66" customFormat="1" ht="12" customHeight="1">
      <c r="A102" s="7"/>
      <c r="B102" s="30" t="s">
        <v>14</v>
      </c>
      <c r="C102" s="8"/>
      <c r="D102" s="103" t="s">
        <v>51</v>
      </c>
      <c r="E102" s="65">
        <v>338203</v>
      </c>
      <c r="F102" s="65">
        <v>395879</v>
      </c>
      <c r="G102" s="65">
        <v>425281</v>
      </c>
      <c r="H102" s="65"/>
      <c r="I102" s="103">
        <v>414205</v>
      </c>
      <c r="J102" s="40">
        <f>(I102-E102)/E102*100</f>
        <v>22.472302138065007</v>
      </c>
      <c r="K102" s="35">
        <f>I102*100/$I$94</f>
        <v>14.056714867969607</v>
      </c>
      <c r="Q102" s="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4"/>
      <c r="AD102" s="4"/>
      <c r="AE102" s="4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s="106" customFormat="1" ht="12.75" customHeight="1">
      <c r="A103" s="54"/>
      <c r="B103" s="54" t="s">
        <v>77</v>
      </c>
      <c r="C103" s="104"/>
      <c r="D103" s="103" t="s">
        <v>51</v>
      </c>
      <c r="E103" s="67">
        <f>SUM(E100:E102)</f>
        <v>2368255</v>
      </c>
      <c r="F103" s="67">
        <f>SUM(F100:F102)</f>
        <v>2047159</v>
      </c>
      <c r="G103" s="67">
        <f>SUM(G100:G102)</f>
        <v>2412972</v>
      </c>
      <c r="H103" s="105"/>
      <c r="I103" s="44">
        <f>SUM(I100:I102)</f>
        <v>2337037</v>
      </c>
      <c r="J103" s="34" t="s">
        <v>53</v>
      </c>
      <c r="K103" s="35">
        <f>I103*100/$I$94</f>
        <v>79.3111206887775</v>
      </c>
      <c r="Q103" s="107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7"/>
      <c r="AD103" s="107"/>
      <c r="AE103" s="107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</row>
    <row r="104" spans="1:255" s="66" customFormat="1" ht="3" customHeight="1">
      <c r="A104" s="7"/>
      <c r="B104" s="37"/>
      <c r="C104" s="8"/>
      <c r="D104" s="8"/>
      <c r="E104" s="8"/>
      <c r="F104" s="8"/>
      <c r="G104" s="8"/>
      <c r="H104" s="8"/>
      <c r="I104" s="89"/>
      <c r="J104" s="89"/>
      <c r="K104" s="89"/>
      <c r="Q104" s="4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4"/>
      <c r="AD104" s="4"/>
      <c r="AE104" s="4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8" ht="13.5" customHeight="1">
      <c r="A105" s="27" t="s">
        <v>54</v>
      </c>
      <c r="B105" s="7"/>
      <c r="C105" s="30"/>
      <c r="D105" s="92"/>
      <c r="E105" s="92"/>
      <c r="F105" s="92"/>
      <c r="G105" s="92"/>
      <c r="H105" s="7"/>
      <c r="I105" s="71"/>
      <c r="J105" s="7"/>
      <c r="K105" s="7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" customHeight="1">
      <c r="A106" s="27"/>
      <c r="B106" s="30" t="s">
        <v>10</v>
      </c>
      <c r="C106" s="30"/>
      <c r="D106" s="103" t="s">
        <v>51</v>
      </c>
      <c r="E106" s="92">
        <f aca="true" t="shared" si="7" ref="E106:G108">E100+E9</f>
        <v>917379</v>
      </c>
      <c r="F106" s="92">
        <f t="shared" si="7"/>
        <v>949930</v>
      </c>
      <c r="G106" s="92">
        <f t="shared" si="7"/>
        <v>1003727</v>
      </c>
      <c r="H106" s="7"/>
      <c r="I106" s="92">
        <f>I100+I9</f>
        <v>1041083</v>
      </c>
      <c r="J106" s="40">
        <f>(I106-E106)/E106*100</f>
        <v>13.484503133383258</v>
      </c>
      <c r="K106" s="35">
        <f>I106*100/$I$94</f>
        <v>35.3308310737205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" customHeight="1">
      <c r="A107" s="27"/>
      <c r="B107" s="36" t="s">
        <v>12</v>
      </c>
      <c r="C107" s="30"/>
      <c r="D107" s="103" t="s">
        <v>51</v>
      </c>
      <c r="E107" s="92">
        <f t="shared" si="7"/>
        <v>1117987</v>
      </c>
      <c r="F107" s="92">
        <f t="shared" si="7"/>
        <v>707324</v>
      </c>
      <c r="G107" s="92">
        <f t="shared" si="7"/>
        <v>989549</v>
      </c>
      <c r="H107" s="7"/>
      <c r="I107" s="92">
        <f>I101+I10</f>
        <v>887359</v>
      </c>
      <c r="J107" s="34" t="s">
        <v>52</v>
      </c>
      <c r="K107" s="35">
        <f>I107*100/$I$94</f>
        <v>30.11395914710504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" customHeight="1">
      <c r="A108" s="8"/>
      <c r="B108" s="30" t="s">
        <v>14</v>
      </c>
      <c r="C108" s="30"/>
      <c r="D108" s="103" t="s">
        <v>51</v>
      </c>
      <c r="E108" s="92">
        <f t="shared" si="7"/>
        <v>340401</v>
      </c>
      <c r="F108" s="92">
        <f t="shared" si="7"/>
        <v>398249</v>
      </c>
      <c r="G108" s="92">
        <f t="shared" si="7"/>
        <v>428232</v>
      </c>
      <c r="H108" s="7"/>
      <c r="I108" s="92">
        <f>I102+I11</f>
        <v>417560</v>
      </c>
      <c r="J108" s="40">
        <f>(I108-E108)/E108*100</f>
        <v>22.6670896971513</v>
      </c>
      <c r="K108" s="35">
        <f>I108*100/$I$94</f>
        <v>14.170572205235063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3" customHeight="1">
      <c r="A109" s="8"/>
      <c r="B109" s="36"/>
      <c r="C109" s="37"/>
      <c r="D109" s="44"/>
      <c r="E109" s="67"/>
      <c r="F109" s="67"/>
      <c r="G109" s="67"/>
      <c r="H109" s="54"/>
      <c r="I109" s="109"/>
      <c r="J109" s="45"/>
      <c r="K109" s="46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55" ht="13.5" customHeight="1">
      <c r="A110" s="27" t="s">
        <v>75</v>
      </c>
      <c r="B110" s="53"/>
      <c r="C110" s="110"/>
      <c r="D110" s="111" t="s">
        <v>51</v>
      </c>
      <c r="E110" s="111">
        <f>E103+E12</f>
        <v>2375767</v>
      </c>
      <c r="F110" s="111">
        <f>F103+F12</f>
        <v>2055503</v>
      </c>
      <c r="G110" s="111">
        <f>G103+G12</f>
        <v>2421508</v>
      </c>
      <c r="H110" s="27"/>
      <c r="I110" s="111">
        <f>I103+I12</f>
        <v>2346002</v>
      </c>
      <c r="J110" s="50" t="s">
        <v>53</v>
      </c>
      <c r="K110" s="73">
        <f>I110*100/$I$94</f>
        <v>79.6153624260606</v>
      </c>
      <c r="L110" s="86"/>
      <c r="M110" s="112"/>
      <c r="N110" s="113"/>
      <c r="O110" s="113"/>
      <c r="P110" s="113"/>
      <c r="Q110" s="112"/>
      <c r="R110" s="113"/>
      <c r="S110" s="113"/>
      <c r="T110" s="113"/>
      <c r="U110" s="112"/>
      <c r="V110" s="113"/>
      <c r="W110" s="113"/>
      <c r="X110" s="113"/>
      <c r="Y110" s="112"/>
      <c r="Z110" s="113"/>
      <c r="AA110" s="113"/>
      <c r="AB110" s="113"/>
      <c r="AC110" s="112"/>
      <c r="AD110" s="113"/>
      <c r="AE110" s="113"/>
      <c r="AF110" s="113"/>
      <c r="AG110" s="112"/>
      <c r="AH110" s="113"/>
      <c r="AI110" s="113"/>
      <c r="AJ110" s="113"/>
      <c r="AK110" s="112"/>
      <c r="AL110" s="113"/>
      <c r="AM110" s="113"/>
      <c r="AN110" s="113"/>
      <c r="AO110" s="112"/>
      <c r="AP110" s="113"/>
      <c r="AQ110" s="113"/>
      <c r="AR110" s="113"/>
      <c r="AS110" s="112"/>
      <c r="AT110" s="113"/>
      <c r="AU110" s="113"/>
      <c r="AV110" s="113"/>
      <c r="AW110" s="112"/>
      <c r="AX110" s="113"/>
      <c r="AY110" s="113"/>
      <c r="AZ110" s="113"/>
      <c r="BA110" s="112"/>
      <c r="BB110" s="113"/>
      <c r="BC110" s="113"/>
      <c r="BD110" s="113"/>
      <c r="BE110" s="112"/>
      <c r="BF110" s="113"/>
      <c r="BG110" s="113"/>
      <c r="BH110" s="113"/>
      <c r="BI110" s="112"/>
      <c r="BJ110" s="113"/>
      <c r="BK110" s="113"/>
      <c r="BL110" s="113"/>
      <c r="BM110" s="112"/>
      <c r="BN110" s="113"/>
      <c r="BO110" s="113"/>
      <c r="BP110" s="113"/>
      <c r="BQ110" s="112"/>
      <c r="BR110" s="113"/>
      <c r="BS110" s="113"/>
      <c r="BT110" s="113"/>
      <c r="BU110" s="112"/>
      <c r="BV110" s="113"/>
      <c r="BW110" s="113"/>
      <c r="BX110" s="113"/>
      <c r="BY110" s="112"/>
      <c r="BZ110" s="113"/>
      <c r="CA110" s="113"/>
      <c r="CB110" s="113"/>
      <c r="CC110" s="112"/>
      <c r="CD110" s="113"/>
      <c r="CE110" s="113"/>
      <c r="CF110" s="113"/>
      <c r="CG110" s="112"/>
      <c r="CH110" s="113"/>
      <c r="CI110" s="113"/>
      <c r="CJ110" s="113"/>
      <c r="CK110" s="112"/>
      <c r="CL110" s="113"/>
      <c r="CM110" s="113"/>
      <c r="CN110" s="113"/>
      <c r="CO110" s="112"/>
      <c r="CP110" s="113"/>
      <c r="CQ110" s="113"/>
      <c r="CR110" s="113"/>
      <c r="CS110" s="112"/>
      <c r="CT110" s="113"/>
      <c r="CU110" s="113"/>
      <c r="CV110" s="113"/>
      <c r="CW110" s="112"/>
      <c r="CX110" s="113"/>
      <c r="CY110" s="113"/>
      <c r="CZ110" s="113"/>
      <c r="DA110" s="112"/>
      <c r="DB110" s="113"/>
      <c r="DC110" s="113"/>
      <c r="DD110" s="113"/>
      <c r="DE110" s="112"/>
      <c r="DF110" s="113"/>
      <c r="DG110" s="113"/>
      <c r="DH110" s="113"/>
      <c r="DI110" s="112"/>
      <c r="DJ110" s="113"/>
      <c r="DK110" s="113"/>
      <c r="DL110" s="113"/>
      <c r="DM110" s="112"/>
      <c r="DN110" s="113"/>
      <c r="DO110" s="113"/>
      <c r="DP110" s="113"/>
      <c r="DQ110" s="112"/>
      <c r="DR110" s="113"/>
      <c r="DS110" s="113"/>
      <c r="DT110" s="113"/>
      <c r="DU110" s="112"/>
      <c r="DV110" s="113"/>
      <c r="DW110" s="113"/>
      <c r="DX110" s="113"/>
      <c r="DY110" s="112"/>
      <c r="DZ110" s="113"/>
      <c r="EA110" s="113"/>
      <c r="EB110" s="113"/>
      <c r="EC110" s="112"/>
      <c r="ED110" s="113"/>
      <c r="EE110" s="113"/>
      <c r="EF110" s="113"/>
      <c r="EG110" s="112"/>
      <c r="EH110" s="113"/>
      <c r="EI110" s="113"/>
      <c r="EJ110" s="113"/>
      <c r="EK110" s="112"/>
      <c r="EL110" s="113"/>
      <c r="EM110" s="113"/>
      <c r="EN110" s="113"/>
      <c r="EO110" s="112"/>
      <c r="EP110" s="113"/>
      <c r="EQ110" s="113"/>
      <c r="ER110" s="113"/>
      <c r="ES110" s="112"/>
      <c r="ET110" s="113"/>
      <c r="EU110" s="113"/>
      <c r="EV110" s="113"/>
      <c r="EW110" s="112"/>
      <c r="EX110" s="113"/>
      <c r="EY110" s="113"/>
      <c r="EZ110" s="113"/>
      <c r="FA110" s="112"/>
      <c r="FB110" s="113"/>
      <c r="FC110" s="113"/>
      <c r="FD110" s="113"/>
      <c r="FE110" s="112"/>
      <c r="FF110" s="113"/>
      <c r="FG110" s="113"/>
      <c r="FH110" s="113"/>
      <c r="FI110" s="112"/>
      <c r="FJ110" s="113"/>
      <c r="FK110" s="113"/>
      <c r="FL110" s="113"/>
      <c r="FM110" s="112"/>
      <c r="FN110" s="113"/>
      <c r="FO110" s="113"/>
      <c r="FP110" s="113"/>
      <c r="FQ110" s="112"/>
      <c r="FR110" s="113"/>
      <c r="FS110" s="113"/>
      <c r="FT110" s="113"/>
      <c r="FU110" s="112"/>
      <c r="FV110" s="113"/>
      <c r="FW110" s="113"/>
      <c r="FX110" s="113"/>
      <c r="FY110" s="112"/>
      <c r="FZ110" s="113"/>
      <c r="GA110" s="113"/>
      <c r="GB110" s="113"/>
      <c r="GC110" s="112"/>
      <c r="GD110" s="113"/>
      <c r="GE110" s="113"/>
      <c r="GF110" s="113"/>
      <c r="GG110" s="112"/>
      <c r="GH110" s="113"/>
      <c r="GI110" s="113"/>
      <c r="GJ110" s="113"/>
      <c r="GK110" s="112"/>
      <c r="GL110" s="113"/>
      <c r="GM110" s="113"/>
      <c r="GN110" s="113"/>
      <c r="GO110" s="112"/>
      <c r="GP110" s="113"/>
      <c r="GQ110" s="113"/>
      <c r="GR110" s="113"/>
      <c r="GS110" s="112"/>
      <c r="GT110" s="113"/>
      <c r="GU110" s="113"/>
      <c r="GV110" s="113"/>
      <c r="GW110" s="112"/>
      <c r="GX110" s="113"/>
      <c r="GY110" s="113"/>
      <c r="GZ110" s="113"/>
      <c r="HA110" s="112"/>
      <c r="HB110" s="113"/>
      <c r="HC110" s="113"/>
      <c r="HD110" s="113"/>
      <c r="HE110" s="112"/>
      <c r="HF110" s="113"/>
      <c r="HG110" s="113"/>
      <c r="HH110" s="113"/>
      <c r="HI110" s="112"/>
      <c r="HJ110" s="113"/>
      <c r="HK110" s="113"/>
      <c r="HL110" s="113"/>
      <c r="HM110" s="112"/>
      <c r="HN110" s="113"/>
      <c r="HO110" s="113"/>
      <c r="HP110" s="113"/>
      <c r="HQ110" s="112"/>
      <c r="HR110" s="113"/>
      <c r="HS110" s="113"/>
      <c r="HT110" s="113"/>
      <c r="HU110" s="112"/>
      <c r="HV110" s="113"/>
      <c r="HW110" s="113"/>
      <c r="HX110" s="113"/>
      <c r="HY110" s="112"/>
      <c r="HZ110" s="113"/>
      <c r="IA110" s="113"/>
      <c r="IB110" s="113"/>
      <c r="IC110" s="112"/>
      <c r="ID110" s="113"/>
      <c r="IE110" s="113"/>
      <c r="IF110" s="113"/>
      <c r="IG110" s="110"/>
      <c r="IH110" s="86"/>
      <c r="II110" s="86"/>
      <c r="IJ110" s="86"/>
      <c r="IK110" s="110"/>
      <c r="IL110" s="86"/>
      <c r="IM110" s="86"/>
      <c r="IN110" s="86"/>
      <c r="IO110" s="110"/>
      <c r="IP110" s="86"/>
      <c r="IQ110" s="86"/>
      <c r="IR110" s="86"/>
      <c r="IS110" s="110"/>
      <c r="IT110" s="86"/>
      <c r="IU110" s="86"/>
    </row>
    <row r="111" spans="1:28" ht="3" customHeight="1">
      <c r="A111" s="9"/>
      <c r="B111" s="9"/>
      <c r="C111" s="9"/>
      <c r="D111" s="9"/>
      <c r="E111" s="9"/>
      <c r="F111" s="9"/>
      <c r="G111" s="9"/>
      <c r="H111" s="114"/>
      <c r="I111" s="74"/>
      <c r="J111" s="9"/>
      <c r="K111" s="16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7.5" customHeight="1">
      <c r="A112" s="7"/>
      <c r="B112" s="115"/>
      <c r="C112" s="115"/>
      <c r="D112" s="115"/>
      <c r="E112" s="115"/>
      <c r="F112" s="115"/>
      <c r="G112" s="115"/>
      <c r="H112" s="115"/>
      <c r="I112" s="116"/>
      <c r="J112" s="11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40" ht="9.75" customHeight="1">
      <c r="A113" s="117" t="s">
        <v>55</v>
      </c>
      <c r="B113" s="115"/>
      <c r="C113" s="115"/>
      <c r="D113" s="115"/>
      <c r="E113" s="115"/>
      <c r="F113" s="115"/>
      <c r="G113" s="115"/>
      <c r="H113" s="115"/>
      <c r="I113" s="116"/>
      <c r="J113" s="7"/>
      <c r="K113" s="7"/>
      <c r="L113" s="7"/>
      <c r="M113" s="7"/>
      <c r="N113" s="7"/>
      <c r="O113" s="7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</row>
    <row r="114" spans="1:240" ht="9" customHeight="1">
      <c r="A114" s="117" t="s">
        <v>56</v>
      </c>
      <c r="B114" s="115"/>
      <c r="C114" s="115"/>
      <c r="D114" s="115"/>
      <c r="E114" s="115"/>
      <c r="F114" s="115"/>
      <c r="G114" s="115"/>
      <c r="H114" s="115"/>
      <c r="I114" s="116"/>
      <c r="J114" s="7"/>
      <c r="K114" s="7"/>
      <c r="L114" s="7"/>
      <c r="M114" s="7"/>
      <c r="N114" s="7"/>
      <c r="O114" s="7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</row>
    <row r="115" spans="1:240" ht="9" customHeight="1">
      <c r="A115" s="118" t="s">
        <v>57</v>
      </c>
      <c r="C115" s="115"/>
      <c r="D115" s="115"/>
      <c r="E115" s="115"/>
      <c r="F115" s="115"/>
      <c r="G115" s="115"/>
      <c r="H115" s="115"/>
      <c r="I115" s="116"/>
      <c r="J115" s="7"/>
      <c r="K115" s="7"/>
      <c r="L115" s="7"/>
      <c r="M115" s="7"/>
      <c r="N115" s="7"/>
      <c r="O115" s="7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</row>
    <row r="116" spans="1:240" ht="9" customHeight="1">
      <c r="A116" s="118" t="s">
        <v>58</v>
      </c>
      <c r="C116" s="115"/>
      <c r="D116" s="115"/>
      <c r="E116" s="115"/>
      <c r="F116" s="115"/>
      <c r="G116" s="115"/>
      <c r="H116" s="115"/>
      <c r="I116" s="116"/>
      <c r="J116" s="7"/>
      <c r="K116" s="7"/>
      <c r="L116" s="7"/>
      <c r="M116" s="7"/>
      <c r="N116" s="7"/>
      <c r="O116" s="7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</row>
    <row r="117" spans="1:240" ht="9" customHeight="1">
      <c r="A117" s="117" t="s">
        <v>59</v>
      </c>
      <c r="B117" s="117"/>
      <c r="C117" s="117"/>
      <c r="D117" s="117"/>
      <c r="E117" s="117"/>
      <c r="F117" s="117"/>
      <c r="G117" s="117"/>
      <c r="H117" s="117"/>
      <c r="I117" s="87"/>
      <c r="J117" s="81"/>
      <c r="K117" s="7"/>
      <c r="L117" s="7"/>
      <c r="M117" s="7"/>
      <c r="N117" s="7"/>
      <c r="O117" s="7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</row>
    <row r="118" spans="1:240" ht="9" customHeight="1">
      <c r="A118" s="117" t="s">
        <v>60</v>
      </c>
      <c r="B118" s="119"/>
      <c r="C118" s="119"/>
      <c r="D118" s="119"/>
      <c r="E118" s="119"/>
      <c r="F118" s="119"/>
      <c r="G118" s="119"/>
      <c r="H118" s="119"/>
      <c r="I118" s="120"/>
      <c r="J118" s="7"/>
      <c r="K118" s="7"/>
      <c r="L118" s="7"/>
      <c r="M118" s="7"/>
      <c r="N118" s="7"/>
      <c r="O118" s="7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</row>
    <row r="119" spans="1:28" ht="9" customHeight="1">
      <c r="A119" s="117" t="s">
        <v>61</v>
      </c>
      <c r="B119" s="121"/>
      <c r="C119" s="121"/>
      <c r="D119" s="121"/>
      <c r="E119" s="121"/>
      <c r="F119" s="121"/>
      <c r="G119" s="121"/>
      <c r="H119" s="121"/>
      <c r="I119" s="122"/>
      <c r="J119" s="121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9" customHeight="1">
      <c r="A120" s="123" t="s">
        <v>62</v>
      </c>
      <c r="B120" s="7"/>
      <c r="C120" s="7"/>
      <c r="D120" s="7"/>
      <c r="E120" s="7"/>
      <c r="F120" s="7"/>
      <c r="G120" s="7"/>
      <c r="H120" s="7"/>
      <c r="I120" s="27"/>
      <c r="J120" s="7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9" customHeight="1">
      <c r="A121" s="117" t="s">
        <v>63</v>
      </c>
      <c r="B121" s="119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9" customHeight="1">
      <c r="A122" s="117" t="s">
        <v>64</v>
      </c>
      <c r="B122" s="119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9" customHeight="1">
      <c r="A123" s="117" t="s">
        <v>65</v>
      </c>
      <c r="B123" s="119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9" customHeight="1">
      <c r="A124" s="117" t="s">
        <v>66</v>
      </c>
      <c r="B124" s="119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8:28" ht="11.2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8:28" ht="11.2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8:28" ht="11.2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8:28" ht="11.2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8:28" ht="11.2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8:28" ht="11.2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8:28" ht="11.2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8:28" ht="11.2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8:28" ht="11.2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8:28" ht="11.2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8:28" ht="11.2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8:28" ht="11.2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8:28" ht="11.2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8:28" ht="11.2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8:28" ht="11.2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8:28" ht="11.2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8:31" ht="11.2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8:31" ht="11.25"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8:31" ht="11.25"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8:31" ht="11.25"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8:31" ht="11.25"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8:31" ht="11.25"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8:31" ht="11.25"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8:31" ht="11.25"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8:31" ht="11.25"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8:31" ht="11.25"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8:31" ht="11.25"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5:31" ht="11.25">
      <c r="E152" s="12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5:31" ht="11.25">
      <c r="E153" s="5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8:31" ht="11.25"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8:31" ht="11.25"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8:31" ht="11.25"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8:31" ht="11.25"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8:31" ht="11.25"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8:31" ht="11.25"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8:31" ht="11.25"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8:31" ht="11.25"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8:31" ht="11.25"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8:31" ht="11.25"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8:31" ht="11.25"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8:31" ht="11.25"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8:31" ht="11.25"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8:31" ht="11.25"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8:31" ht="11.25"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8:31" ht="11.25"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8:31" ht="11.25"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8:31" ht="11.25"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8:31" ht="11.25"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8:31" ht="11.25"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8:31" ht="11.25"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8:31" ht="11.25"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8:31" ht="11.25"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8:31" ht="11.25"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8:31" ht="11.25"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8:31" ht="11.25"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8:31" ht="11.25"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8:31" ht="11.25"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8:31" ht="11.25"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8:31" ht="11.25"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8:31" ht="11.25"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8:31" ht="11.25"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8:31" ht="11.25"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8:31" ht="11.25"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8:31" ht="11.25"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8:31" ht="11.25"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8:31" ht="11.25"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8:31" ht="11.25"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8:31" ht="11.25"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8:31" ht="11.25"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8:31" ht="11.25"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8:31" ht="11.25"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8:31" ht="11.25"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8:31" ht="11.25"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8:31" ht="11.25"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8:31" ht="11.25"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8:31" ht="11.25"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8:31" ht="11.25"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8:31" ht="11.25"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8:31" ht="11.25"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8:31" ht="11.25"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8:31" ht="11.25"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8:31" ht="11.25"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8:31" ht="11.25"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8:31" ht="11.25"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8:31" ht="11.25"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8:31" ht="11.25"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8:31" ht="11.25"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8:31" ht="11.25"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8:31" ht="11.25"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8:31" ht="11.25"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8:31" ht="11.25"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8:31" ht="11.25"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8:31" ht="11.25"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8:31" ht="11.25"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8:31" ht="11.25"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8:31" ht="11.25"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8:31" ht="11.25"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8:31" ht="11.25"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8:31" ht="11.25"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8:31" ht="11.25"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8:31" ht="11.25"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8:31" ht="11.25"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8:31" ht="11.25"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8:31" ht="11.25"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8:31" ht="11.25"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8:31" ht="11.25"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8:31" ht="11.25"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8:31" ht="11.25"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8:31" ht="11.25"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8:31" ht="11.25"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8:31" ht="11.25"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8:31" ht="11.25"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8:31" ht="11.25"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8:31" ht="11.25"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8:31" ht="11.25"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8:31" ht="11.25"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8:31" ht="11.25"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8:31" ht="11.25"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8:31" ht="11.25"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8:31" ht="11.25"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8:31" ht="11.25"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8:31" ht="11.25"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8:31" ht="11.25"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8:31" ht="11.25"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8:31" ht="11.25"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8:31" ht="11.25"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8:31" ht="11.25"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8:31" ht="11.25"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8:31" ht="11.25"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8:31" ht="11.25"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8:31" ht="11.25"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8:31" ht="11.25"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8:31" ht="11.25"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8:31" ht="11.25"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8:31" ht="11.25"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8:31" ht="11.25"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8:31" ht="11.25"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8:31" ht="11.25"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8:31" ht="11.25"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8:31" ht="11.25"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8:31" ht="11.25"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8:31" ht="11.25"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8:31" ht="11.25"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8:31" ht="11.25"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8:31" ht="11.25"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8:31" ht="11.25"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8:31" ht="11.25"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8:31" ht="11.25"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8:31" ht="11.25"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8:31" ht="11.25"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8:31" ht="11.25"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8:31" ht="11.25"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8:31" ht="11.25"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8:31" ht="11.25"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8:31" ht="11.25"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8:31" ht="11.25"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8:31" ht="11.25"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8:31" ht="11.25"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8:31" ht="11.25"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8:31" ht="11.25"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8:31" ht="11.25"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8:31" ht="11.25"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8:31" ht="11.25"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8:31" ht="11.25"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8:31" ht="11.25"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8:31" ht="11.25"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8:31" ht="11.25"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8:31" ht="11.25"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8:31" ht="11.25"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8:31" ht="11.25"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8:31" ht="11.25"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8:31" ht="11.25"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8:31" ht="11.25"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8:31" ht="11.25"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8:31" ht="11.25"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8:31" ht="11.25"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8:31" ht="11.25"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8:31" ht="11.25"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8:31" ht="11.25"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8:31" ht="11.25"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8:31" ht="11.25"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8:31" ht="11.25"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8:31" ht="11.25"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8:31" ht="11.25"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8:31" ht="11.25"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8:31" ht="11.25"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8:31" ht="11.25"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8:31" ht="11.25"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8:31" ht="11.25"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8:31" ht="11.25"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8:31" ht="11.25"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8:31" ht="11.25"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8:31" ht="11.25"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8:31" ht="11.25"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8:31" ht="11.25"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8:31" ht="11.25"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8:31" ht="11.25"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8:31" ht="11.25"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8:31" ht="11.25"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8:31" ht="11.25"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8:31" ht="11.25"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8:31" ht="11.25"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8:31" ht="11.25"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8:31" ht="11.25"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8:31" ht="11.25"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8:31" ht="11.25"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8:31" ht="11.25"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8:31" ht="11.25"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8:31" ht="11.25"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8:31" ht="11.25"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8:31" ht="11.25"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8:31" ht="11.25"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8:31" ht="11.25"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8:31" ht="11.25"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8:31" ht="11.25"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8:31" ht="11.25"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8:31" ht="11.25"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8:31" ht="11.25"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8:31" ht="11.25"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8:31" ht="11.25"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8:31" ht="11.25"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8:31" ht="11.25"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8:31" ht="11.25"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8:31" ht="11.25"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8:31" ht="11.25"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8:31" ht="11.25"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8:31" ht="11.25"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8:31" ht="11.25"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8:31" ht="11.25"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8:31" ht="11.25"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8:31" ht="11.25"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8:31" ht="11.25"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8:31" ht="11.25"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8:31" ht="11.25"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8:31" ht="11.25"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8:31" ht="11.25"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8:31" ht="11.25"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8:31" ht="11.25"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8:31" ht="11.25"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8:31" ht="11.25"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8:31" ht="11.25"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8:31" ht="11.25"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8:31" ht="11.25"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8:31" ht="11.25"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8:31" ht="11.25"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8:31" ht="11.25"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8:31" ht="11.25"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8:31" ht="11.25"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8:31" ht="11.25"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8:31" ht="11.25"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8:31" ht="11.25"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8:31" ht="11.25"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8:31" ht="11.25"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8:31" ht="11.25"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8:31" ht="11.25"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8:31" ht="11.25"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8:31" ht="11.25"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8:31" ht="11.25"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8:31" ht="11.25"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8:31" ht="11.25"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8:31" ht="11.25"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8:31" ht="11.25"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8:31" ht="11.25"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8:31" ht="11.25"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8:31" ht="11.25"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8:31" ht="11.25"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8:31" ht="11.25"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8:31" ht="11.25"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8:31" ht="11.25"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8:31" ht="11.25"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8:31" ht="11.25"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8:31" ht="11.25"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8:31" ht="11.25"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8:31" ht="11.25"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8:31" ht="11.25"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8:31" ht="11.25"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8:31" ht="11.25"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8:31" ht="11.25"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8:31" ht="11.25"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8:31" ht="11.25"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8:31" ht="11.25"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8:31" ht="11.25"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8:31" ht="11.25"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8:31" ht="11.25"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8:31" ht="11.25"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8:31" ht="11.25"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8:31" ht="11.25"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8:31" ht="11.25"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8:31" ht="11.25"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8:31" ht="11.25"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8:31" ht="11.25"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8:31" ht="11.25"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8:31" ht="11.25"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8:31" ht="11.25"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8:31" ht="11.25"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8:31" ht="11.25"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8:31" ht="11.25"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8:31" ht="11.25"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8:31" ht="11.25"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8:31" ht="11.25"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8:31" ht="11.25"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8:31" ht="11.25"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8:31" ht="11.25"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8:31" ht="11.25"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8:31" ht="11.25"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8:31" ht="11.25"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8:31" ht="11.25"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8:31" ht="11.25"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8:31" ht="11.25"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8:31" ht="11.25"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8:31" ht="11.25"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8:31" ht="11.25"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8:31" ht="11.25"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8:31" ht="11.25"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8:31" ht="11.25"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8:31" ht="11.25"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8:31" ht="11.25"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8:31" ht="11.25"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8:31" ht="11.25"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8:31" ht="11.25"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8:31" ht="11.25"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8:31" ht="11.25"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8:31" ht="11.25"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8:31" ht="11.25"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8:31" ht="11.25"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8:31" ht="11.25"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8:31" ht="11.25"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8:31" ht="11.25"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8:31" ht="11.25"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8:31" ht="11.25"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8:31" ht="11.25"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8:31" ht="11.25"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8:31" ht="11.25"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8:31" ht="11.25"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8:31" ht="11.25"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8:31" ht="11.25"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8:31" ht="11.25"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8:31" ht="11.25"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8:31" ht="11.25"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8:31" ht="11.25"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8:31" ht="11.25"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8:31" ht="11.25"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8:31" ht="11.25"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8:31" ht="11.25"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8:31" ht="11.25"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8:31" ht="11.25"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8:31" ht="11.25"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8:31" ht="11.25"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8:31" ht="11.25"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8:31" ht="11.25"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8:31" ht="11.25"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8:31" ht="11.25"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8:31" ht="11.25"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8:31" ht="11.25"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8:31" ht="11.25"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8:31" ht="11.25"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8:31" ht="11.25"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8:31" ht="11.25"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8:31" ht="11.25"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8:31" ht="11.25"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8:31" ht="11.25"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8:31" ht="11.25"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8:31" ht="11.25"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8:31" ht="11.25"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8:31" ht="11.25"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8:31" ht="11.25"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8:31" ht="11.25"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8:31" ht="11.25"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8:31" ht="11.25"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8:31" ht="11.25"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8:31" ht="11.25"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8:31" ht="11.25"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8:31" ht="11.25"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8:31" ht="11.25"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8:31" ht="11.25"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8:31" ht="11.25"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</sheetData>
  <mergeCells count="59">
    <mergeCell ref="M110:P110"/>
    <mergeCell ref="Q110:T110"/>
    <mergeCell ref="A1:K1"/>
    <mergeCell ref="A64:K64"/>
    <mergeCell ref="U110:X110"/>
    <mergeCell ref="Y110:AB110"/>
    <mergeCell ref="AC110:AF110"/>
    <mergeCell ref="AG110:AJ110"/>
    <mergeCell ref="AK110:AN110"/>
    <mergeCell ref="AO110:AR110"/>
    <mergeCell ref="AS110:AV110"/>
    <mergeCell ref="AW110:AZ110"/>
    <mergeCell ref="BA110:BD110"/>
    <mergeCell ref="BE110:BH110"/>
    <mergeCell ref="BI110:BL110"/>
    <mergeCell ref="BM110:BP110"/>
    <mergeCell ref="BQ110:BT110"/>
    <mergeCell ref="BU110:BX110"/>
    <mergeCell ref="BY110:CB110"/>
    <mergeCell ref="CC110:CF110"/>
    <mergeCell ref="CG110:CJ110"/>
    <mergeCell ref="CK110:CN110"/>
    <mergeCell ref="CO110:CR110"/>
    <mergeCell ref="CS110:CV110"/>
    <mergeCell ref="CW110:CZ110"/>
    <mergeCell ref="DA110:DD110"/>
    <mergeCell ref="DE110:DH110"/>
    <mergeCell ref="DI110:DL110"/>
    <mergeCell ref="DM110:DP110"/>
    <mergeCell ref="DQ110:DT110"/>
    <mergeCell ref="DU110:DX110"/>
    <mergeCell ref="DY110:EB110"/>
    <mergeCell ref="EC110:EF110"/>
    <mergeCell ref="EG110:EJ110"/>
    <mergeCell ref="EK110:EN110"/>
    <mergeCell ref="EO110:ER110"/>
    <mergeCell ref="ES110:EV110"/>
    <mergeCell ref="EW110:EZ110"/>
    <mergeCell ref="FA110:FD110"/>
    <mergeCell ref="FE110:FH110"/>
    <mergeCell ref="FI110:FL110"/>
    <mergeCell ref="FM110:FP110"/>
    <mergeCell ref="FQ110:FT110"/>
    <mergeCell ref="FU110:FX110"/>
    <mergeCell ref="HE110:HH110"/>
    <mergeCell ref="HI110:HL110"/>
    <mergeCell ref="FY110:GB110"/>
    <mergeCell ref="GC110:GF110"/>
    <mergeCell ref="GG110:GJ110"/>
    <mergeCell ref="GK110:GN110"/>
    <mergeCell ref="GO110:GR110"/>
    <mergeCell ref="GS110:GV110"/>
    <mergeCell ref="GW110:GZ110"/>
    <mergeCell ref="HA110:HD110"/>
    <mergeCell ref="HU110:HX110"/>
    <mergeCell ref="HY110:IB110"/>
    <mergeCell ref="IC110:IF110"/>
    <mergeCell ref="HM110:HP110"/>
    <mergeCell ref="HQ110:HT110"/>
  </mergeCells>
  <printOptions/>
  <pageMargins left="0.984251968503937" right="0.44" top="0.7874015748031497" bottom="0.7874015748031497" header="0.19" footer="0.1968503937007874"/>
  <pageSetup horizontalDpi="600" verticalDpi="600" orientation="portrait" paperSize="9" scale="89" r:id="rId1"/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2"/>
  <dimension ref="A1:V210"/>
  <sheetViews>
    <sheetView view="pageBreakPreview" zoomScaleNormal="75" zoomScaleSheetLayoutView="100" workbookViewId="0" topLeftCell="A1">
      <selection activeCell="B28" sqref="B28"/>
    </sheetView>
  </sheetViews>
  <sheetFormatPr defaultColWidth="9.140625" defaultRowHeight="12.75"/>
  <cols>
    <col min="1" max="1" width="2.57421875" style="7" customWidth="1"/>
    <col min="2" max="2" width="50.7109375" style="119" customWidth="1"/>
    <col min="3" max="3" width="9.7109375" style="7" customWidth="1"/>
    <col min="4" max="9" width="10.57421875" style="7" customWidth="1"/>
    <col min="10" max="10" width="10.57421875" style="228" customWidth="1"/>
    <col min="11" max="11" width="10.57421875" style="7" customWidth="1"/>
    <col min="12" max="16384" width="8.00390625" style="7" customWidth="1"/>
  </cols>
  <sheetData>
    <row r="1" spans="1:22" ht="19.5" customHeight="1">
      <c r="A1" s="125" t="s">
        <v>163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8"/>
      <c r="N1" s="128"/>
      <c r="O1" s="128"/>
      <c r="P1" s="128"/>
      <c r="Q1" s="128"/>
      <c r="R1" s="128"/>
      <c r="S1" s="128"/>
      <c r="T1" s="128"/>
      <c r="U1" s="128"/>
      <c r="V1" s="8"/>
    </row>
    <row r="2" spans="1:22" ht="3" customHeight="1">
      <c r="A2" s="8"/>
      <c r="B2" s="129"/>
      <c r="C2" s="127"/>
      <c r="D2" s="127"/>
      <c r="E2" s="127"/>
      <c r="F2" s="127"/>
      <c r="G2" s="127"/>
      <c r="H2" s="127"/>
      <c r="I2" s="127"/>
      <c r="J2" s="130"/>
      <c r="K2" s="127"/>
      <c r="L2" s="127"/>
      <c r="M2" s="128"/>
      <c r="N2" s="128"/>
      <c r="O2" s="128"/>
      <c r="P2" s="128"/>
      <c r="Q2" s="128"/>
      <c r="R2" s="128"/>
      <c r="S2" s="128"/>
      <c r="T2" s="128"/>
      <c r="U2" s="128"/>
      <c r="V2" s="8"/>
    </row>
    <row r="3" spans="1:22" ht="15" customHeight="1">
      <c r="A3" s="131"/>
      <c r="B3" s="132"/>
      <c r="C3" s="133" t="s">
        <v>78</v>
      </c>
      <c r="D3" s="133" t="s">
        <v>164</v>
      </c>
      <c r="E3" s="133" t="s">
        <v>79</v>
      </c>
      <c r="F3" s="133" t="s">
        <v>80</v>
      </c>
      <c r="G3" s="134" t="s">
        <v>81</v>
      </c>
      <c r="H3" s="133" t="s">
        <v>82</v>
      </c>
      <c r="I3" s="133" t="s">
        <v>83</v>
      </c>
      <c r="J3" s="133" t="s">
        <v>84</v>
      </c>
      <c r="K3" s="133" t="s">
        <v>15</v>
      </c>
      <c r="L3" s="127"/>
      <c r="M3" s="135"/>
      <c r="N3" s="135"/>
      <c r="O3" s="135"/>
      <c r="P3" s="135"/>
      <c r="Q3" s="135"/>
      <c r="R3" s="135"/>
      <c r="S3" s="135"/>
      <c r="T3" s="135"/>
      <c r="U3" s="135"/>
      <c r="V3" s="8"/>
    </row>
    <row r="4" spans="1:22" ht="15" customHeight="1">
      <c r="A4" s="11"/>
      <c r="B4" s="136"/>
      <c r="C4" s="137" t="s">
        <v>85</v>
      </c>
      <c r="D4" s="138"/>
      <c r="E4" s="138"/>
      <c r="F4" s="138"/>
      <c r="G4" s="138"/>
      <c r="H4" s="138"/>
      <c r="I4" s="138"/>
      <c r="J4" s="138"/>
      <c r="K4" s="138"/>
      <c r="L4" s="127"/>
      <c r="M4" s="139"/>
      <c r="N4" s="140"/>
      <c r="O4" s="140"/>
      <c r="P4" s="140"/>
      <c r="Q4" s="140"/>
      <c r="R4" s="140"/>
      <c r="S4" s="140"/>
      <c r="T4" s="140"/>
      <c r="U4" s="140"/>
      <c r="V4" s="8"/>
    </row>
    <row r="5" spans="1:22" ht="3" customHeight="1">
      <c r="A5" s="8"/>
      <c r="B5" s="141"/>
      <c r="C5" s="128"/>
      <c r="D5" s="128"/>
      <c r="E5" s="128"/>
      <c r="F5" s="128"/>
      <c r="G5" s="128"/>
      <c r="H5" s="128"/>
      <c r="I5" s="128"/>
      <c r="J5" s="128"/>
      <c r="K5" s="142"/>
      <c r="L5" s="127"/>
      <c r="M5" s="128"/>
      <c r="N5" s="24"/>
      <c r="O5" s="24"/>
      <c r="P5" s="128"/>
      <c r="Q5" s="128"/>
      <c r="R5" s="128"/>
      <c r="S5" s="128"/>
      <c r="T5" s="128"/>
      <c r="U5" s="128"/>
      <c r="V5" s="8"/>
    </row>
    <row r="6" spans="1:22" ht="12" customHeight="1">
      <c r="A6" s="27" t="s">
        <v>9</v>
      </c>
      <c r="B6" s="143"/>
      <c r="C6" s="144"/>
      <c r="D6" s="144"/>
      <c r="E6" s="144"/>
      <c r="F6" s="144"/>
      <c r="G6" s="144"/>
      <c r="H6" s="144"/>
      <c r="I6" s="144"/>
      <c r="J6" s="144"/>
      <c r="K6" s="92"/>
      <c r="L6" s="127"/>
      <c r="M6" s="128"/>
      <c r="N6" s="145"/>
      <c r="O6" s="145"/>
      <c r="P6" s="128"/>
      <c r="Q6" s="128"/>
      <c r="R6" s="128"/>
      <c r="S6" s="128"/>
      <c r="T6" s="128"/>
      <c r="U6" s="128"/>
      <c r="V6" s="8"/>
    </row>
    <row r="7" spans="2:22" ht="12" customHeight="1">
      <c r="B7" s="143" t="s">
        <v>86</v>
      </c>
      <c r="C7" s="146">
        <v>1197</v>
      </c>
      <c r="D7" s="146">
        <v>343</v>
      </c>
      <c r="E7" s="146">
        <v>1929</v>
      </c>
      <c r="F7" s="146">
        <v>241</v>
      </c>
      <c r="G7" s="146">
        <v>553</v>
      </c>
      <c r="H7" s="146">
        <v>604</v>
      </c>
      <c r="I7" s="146">
        <v>78</v>
      </c>
      <c r="J7" s="146">
        <v>17</v>
      </c>
      <c r="K7" s="146">
        <v>4962</v>
      </c>
      <c r="L7" s="127"/>
      <c r="M7" s="128"/>
      <c r="N7" s="147"/>
      <c r="O7" s="147"/>
      <c r="P7" s="147"/>
      <c r="Q7" s="147"/>
      <c r="R7" s="147"/>
      <c r="S7" s="147"/>
      <c r="T7" s="147"/>
      <c r="U7" s="147"/>
      <c r="V7" s="8"/>
    </row>
    <row r="8" spans="2:22" ht="12" customHeight="1">
      <c r="B8" s="143" t="s">
        <v>87</v>
      </c>
      <c r="C8" s="146">
        <v>372</v>
      </c>
      <c r="D8" s="146">
        <v>2</v>
      </c>
      <c r="E8" s="146">
        <v>3</v>
      </c>
      <c r="F8" s="146">
        <v>19</v>
      </c>
      <c r="G8" s="146">
        <v>248</v>
      </c>
      <c r="H8" s="146">
        <v>4</v>
      </c>
      <c r="I8" s="148" t="s">
        <v>17</v>
      </c>
      <c r="J8" s="148" t="s">
        <v>17</v>
      </c>
      <c r="K8" s="149">
        <v>648</v>
      </c>
      <c r="L8" s="127"/>
      <c r="M8" s="128"/>
      <c r="N8" s="147"/>
      <c r="O8" s="147"/>
      <c r="P8" s="147"/>
      <c r="Q8" s="147"/>
      <c r="R8" s="147"/>
      <c r="S8" s="147"/>
      <c r="T8" s="147"/>
      <c r="U8" s="147"/>
      <c r="V8" s="8"/>
    </row>
    <row r="9" spans="2:22" ht="12" customHeight="1">
      <c r="B9" s="150" t="s">
        <v>88</v>
      </c>
      <c r="C9" s="151">
        <v>1569</v>
      </c>
      <c r="D9" s="151">
        <v>345</v>
      </c>
      <c r="E9" s="151">
        <v>1932</v>
      </c>
      <c r="F9" s="151">
        <v>260</v>
      </c>
      <c r="G9" s="151">
        <v>801</v>
      </c>
      <c r="H9" s="151">
        <v>608</v>
      </c>
      <c r="I9" s="151">
        <v>78</v>
      </c>
      <c r="J9" s="151">
        <v>17</v>
      </c>
      <c r="K9" s="151">
        <v>5610</v>
      </c>
      <c r="L9" s="127"/>
      <c r="M9" s="128"/>
      <c r="N9" s="147"/>
      <c r="O9" s="147"/>
      <c r="P9" s="147"/>
      <c r="Q9" s="147"/>
      <c r="R9" s="147"/>
      <c r="S9" s="147"/>
      <c r="T9" s="147"/>
      <c r="U9" s="147"/>
      <c r="V9" s="8"/>
    </row>
    <row r="10" spans="2:22" ht="12" customHeight="1">
      <c r="B10" s="143" t="s">
        <v>89</v>
      </c>
      <c r="C10" s="146">
        <v>737</v>
      </c>
      <c r="D10" s="146">
        <v>833</v>
      </c>
      <c r="E10" s="146">
        <v>1147</v>
      </c>
      <c r="F10" s="146">
        <v>292</v>
      </c>
      <c r="G10" s="146">
        <v>346</v>
      </c>
      <c r="H10" s="32" t="s">
        <v>51</v>
      </c>
      <c r="I10" s="32" t="s">
        <v>51</v>
      </c>
      <c r="J10" s="32" t="s">
        <v>51</v>
      </c>
      <c r="K10" s="149">
        <v>3355</v>
      </c>
      <c r="L10" s="127"/>
      <c r="M10" s="128"/>
      <c r="N10" s="147"/>
      <c r="O10" s="147"/>
      <c r="P10" s="147"/>
      <c r="Q10" s="147"/>
      <c r="R10" s="147"/>
      <c r="S10" s="147"/>
      <c r="T10" s="147"/>
      <c r="U10" s="147"/>
      <c r="V10" s="8"/>
    </row>
    <row r="11" spans="2:22" ht="12" customHeight="1">
      <c r="B11" s="152" t="s">
        <v>90</v>
      </c>
      <c r="C11" s="146">
        <v>2306</v>
      </c>
      <c r="D11" s="146">
        <v>1178</v>
      </c>
      <c r="E11" s="146">
        <v>3079</v>
      </c>
      <c r="F11" s="146">
        <v>552</v>
      </c>
      <c r="G11" s="146">
        <v>1147</v>
      </c>
      <c r="H11" s="32" t="s">
        <v>51</v>
      </c>
      <c r="I11" s="32" t="s">
        <v>51</v>
      </c>
      <c r="J11" s="32" t="s">
        <v>51</v>
      </c>
      <c r="K11" s="146">
        <v>8965</v>
      </c>
      <c r="L11" s="127"/>
      <c r="M11" s="128"/>
      <c r="N11" s="128"/>
      <c r="O11" s="145"/>
      <c r="P11" s="128"/>
      <c r="Q11" s="128"/>
      <c r="R11" s="128"/>
      <c r="S11" s="128"/>
      <c r="T11" s="128"/>
      <c r="U11" s="128"/>
      <c r="V11" s="8"/>
    </row>
    <row r="12" spans="2:22" ht="12" customHeight="1" hidden="1">
      <c r="B12" s="143" t="s">
        <v>91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/>
      <c r="L12" s="127"/>
      <c r="M12" s="128"/>
      <c r="N12" s="128"/>
      <c r="O12" s="145"/>
      <c r="P12" s="128"/>
      <c r="Q12" s="128"/>
      <c r="R12" s="128"/>
      <c r="S12" s="128"/>
      <c r="T12" s="128"/>
      <c r="U12" s="128"/>
      <c r="V12" s="8"/>
    </row>
    <row r="13" spans="1:22" ht="12" customHeight="1" hidden="1">
      <c r="A13" s="153" t="s">
        <v>92</v>
      </c>
      <c r="B13" s="154"/>
      <c r="C13" s="146">
        <v>2306</v>
      </c>
      <c r="D13" s="146">
        <v>1178</v>
      </c>
      <c r="E13" s="146">
        <v>3079</v>
      </c>
      <c r="F13" s="146">
        <v>552</v>
      </c>
      <c r="G13" s="146">
        <v>1147</v>
      </c>
      <c r="H13" s="146">
        <v>608</v>
      </c>
      <c r="I13" s="146">
        <v>78</v>
      </c>
      <c r="J13" s="146">
        <v>17</v>
      </c>
      <c r="K13" s="146">
        <v>8965</v>
      </c>
      <c r="L13" s="127"/>
      <c r="M13" s="128"/>
      <c r="N13" s="128"/>
      <c r="O13" s="145"/>
      <c r="P13" s="128"/>
      <c r="Q13" s="128"/>
      <c r="R13" s="128"/>
      <c r="S13" s="128"/>
      <c r="T13" s="128"/>
      <c r="U13" s="128"/>
      <c r="V13" s="8"/>
    </row>
    <row r="14" spans="2:22" ht="3" customHeight="1">
      <c r="B14" s="143"/>
      <c r="C14" s="146"/>
      <c r="D14" s="146"/>
      <c r="E14" s="146"/>
      <c r="F14" s="146"/>
      <c r="G14" s="146"/>
      <c r="H14" s="146"/>
      <c r="I14" s="146"/>
      <c r="J14" s="146"/>
      <c r="K14" s="155"/>
      <c r="L14" s="127"/>
      <c r="M14" s="128"/>
      <c r="N14" s="128"/>
      <c r="O14" s="145"/>
      <c r="P14" s="128"/>
      <c r="Q14" s="128"/>
      <c r="R14" s="128"/>
      <c r="S14" s="128"/>
      <c r="T14" s="128"/>
      <c r="U14" s="128"/>
      <c r="V14" s="8"/>
    </row>
    <row r="15" spans="1:22" ht="12" customHeight="1">
      <c r="A15" s="28" t="s">
        <v>16</v>
      </c>
      <c r="B15" s="143"/>
      <c r="C15" s="146"/>
      <c r="D15" s="146"/>
      <c r="E15" s="146"/>
      <c r="F15" s="146"/>
      <c r="G15" s="146"/>
      <c r="H15" s="146"/>
      <c r="I15" s="146"/>
      <c r="J15" s="146"/>
      <c r="K15" s="155"/>
      <c r="L15" s="127"/>
      <c r="M15" s="128"/>
      <c r="N15" s="128"/>
      <c r="O15" s="145"/>
      <c r="P15" s="128"/>
      <c r="Q15" s="128"/>
      <c r="R15" s="128"/>
      <c r="S15" s="128"/>
      <c r="T15" s="128"/>
      <c r="U15" s="128"/>
      <c r="V15" s="8"/>
    </row>
    <row r="16" spans="2:22" ht="11.25">
      <c r="B16" s="143" t="s">
        <v>86</v>
      </c>
      <c r="C16" s="146">
        <v>2777</v>
      </c>
      <c r="D16" s="146">
        <v>6679</v>
      </c>
      <c r="E16" s="146">
        <v>830</v>
      </c>
      <c r="F16" s="146">
        <v>616</v>
      </c>
      <c r="G16" s="146">
        <v>911</v>
      </c>
      <c r="H16" s="146">
        <v>77</v>
      </c>
      <c r="I16" s="146">
        <v>15</v>
      </c>
      <c r="J16" s="146">
        <v>41</v>
      </c>
      <c r="K16" s="149">
        <v>11946</v>
      </c>
      <c r="L16" s="127"/>
      <c r="M16" s="147"/>
      <c r="N16" s="128"/>
      <c r="O16" s="145"/>
      <c r="P16" s="128"/>
      <c r="Q16" s="128"/>
      <c r="R16" s="128"/>
      <c r="S16" s="128"/>
      <c r="T16" s="128"/>
      <c r="U16" s="128"/>
      <c r="V16" s="8"/>
    </row>
    <row r="17" spans="2:22" ht="12" customHeight="1">
      <c r="B17" s="143" t="s">
        <v>87</v>
      </c>
      <c r="C17" s="146">
        <v>142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8" t="s">
        <v>17</v>
      </c>
      <c r="J17" s="148" t="s">
        <v>17</v>
      </c>
      <c r="K17" s="149">
        <v>142</v>
      </c>
      <c r="L17" s="127"/>
      <c r="M17" s="147"/>
      <c r="N17" s="128"/>
      <c r="O17" s="145"/>
      <c r="P17" s="128"/>
      <c r="Q17" s="128"/>
      <c r="R17" s="128"/>
      <c r="S17" s="128"/>
      <c r="T17" s="128"/>
      <c r="U17" s="128"/>
      <c r="V17" s="8"/>
    </row>
    <row r="18" spans="2:22" ht="12" customHeight="1">
      <c r="B18" s="150" t="s">
        <v>88</v>
      </c>
      <c r="C18" s="151">
        <v>2919</v>
      </c>
      <c r="D18" s="151">
        <v>6679</v>
      </c>
      <c r="E18" s="151">
        <v>830</v>
      </c>
      <c r="F18" s="151">
        <v>616</v>
      </c>
      <c r="G18" s="151">
        <v>911</v>
      </c>
      <c r="H18" s="151">
        <v>77</v>
      </c>
      <c r="I18" s="151">
        <v>15</v>
      </c>
      <c r="J18" s="151">
        <v>41</v>
      </c>
      <c r="K18" s="151">
        <v>12088</v>
      </c>
      <c r="L18" s="127"/>
      <c r="M18" s="147"/>
      <c r="N18" s="128"/>
      <c r="O18" s="145"/>
      <c r="P18" s="128"/>
      <c r="Q18" s="128"/>
      <c r="R18" s="128"/>
      <c r="S18" s="128"/>
      <c r="T18" s="128"/>
      <c r="U18" s="128"/>
      <c r="V18" s="8"/>
    </row>
    <row r="19" spans="2:22" ht="12" customHeight="1">
      <c r="B19" s="143" t="s">
        <v>89</v>
      </c>
      <c r="C19" s="146">
        <v>133</v>
      </c>
      <c r="D19" s="146">
        <v>486</v>
      </c>
      <c r="E19" s="146">
        <v>85</v>
      </c>
      <c r="F19" s="146">
        <v>36</v>
      </c>
      <c r="G19" s="146">
        <v>20</v>
      </c>
      <c r="H19" s="32" t="s">
        <v>51</v>
      </c>
      <c r="I19" s="32" t="s">
        <v>51</v>
      </c>
      <c r="J19" s="32" t="s">
        <v>51</v>
      </c>
      <c r="K19" s="149">
        <v>841</v>
      </c>
      <c r="L19" s="127"/>
      <c r="M19" s="128"/>
      <c r="N19" s="156"/>
      <c r="O19" s="128"/>
      <c r="P19" s="128"/>
      <c r="Q19" s="128"/>
      <c r="R19" s="128"/>
      <c r="S19" s="128"/>
      <c r="T19" s="128"/>
      <c r="U19" s="128"/>
      <c r="V19" s="8"/>
    </row>
    <row r="20" spans="2:22" ht="12" customHeight="1">
      <c r="B20" s="152" t="s">
        <v>90</v>
      </c>
      <c r="C20" s="146">
        <v>3052</v>
      </c>
      <c r="D20" s="146">
        <v>7165</v>
      </c>
      <c r="E20" s="146">
        <v>915</v>
      </c>
      <c r="F20" s="146">
        <v>652</v>
      </c>
      <c r="G20" s="146">
        <v>931</v>
      </c>
      <c r="H20" s="32" t="s">
        <v>51</v>
      </c>
      <c r="I20" s="32" t="s">
        <v>51</v>
      </c>
      <c r="J20" s="32" t="s">
        <v>51</v>
      </c>
      <c r="K20" s="146">
        <v>12929</v>
      </c>
      <c r="L20" s="127"/>
      <c r="M20" s="128"/>
      <c r="N20" s="157"/>
      <c r="O20" s="157"/>
      <c r="P20" s="128"/>
      <c r="Q20" s="128"/>
      <c r="R20" s="128"/>
      <c r="S20" s="128"/>
      <c r="T20" s="128"/>
      <c r="U20" s="128"/>
      <c r="V20" s="8"/>
    </row>
    <row r="21" spans="2:22" ht="12" customHeight="1" hidden="1">
      <c r="B21" s="143" t="s">
        <v>91</v>
      </c>
      <c r="C21" s="32"/>
      <c r="D21" s="32"/>
      <c r="E21" s="32"/>
      <c r="F21" s="32"/>
      <c r="G21" s="32"/>
      <c r="H21" s="32"/>
      <c r="I21" s="32"/>
      <c r="J21" s="32"/>
      <c r="K21" s="32"/>
      <c r="L21" s="127"/>
      <c r="M21" s="128"/>
      <c r="N21" s="157"/>
      <c r="O21" s="157"/>
      <c r="P21" s="128"/>
      <c r="Q21" s="128"/>
      <c r="R21" s="128"/>
      <c r="S21" s="128"/>
      <c r="T21" s="128"/>
      <c r="U21" s="128"/>
      <c r="V21" s="8"/>
    </row>
    <row r="22" spans="1:21" ht="12" customHeight="1" hidden="1">
      <c r="A22" s="153" t="s">
        <v>92</v>
      </c>
      <c r="B22" s="154"/>
      <c r="C22" s="146">
        <v>3052</v>
      </c>
      <c r="D22" s="146">
        <v>7165</v>
      </c>
      <c r="E22" s="146">
        <v>915</v>
      </c>
      <c r="F22" s="146">
        <v>652</v>
      </c>
      <c r="G22" s="146">
        <v>931</v>
      </c>
      <c r="H22" s="146">
        <v>157</v>
      </c>
      <c r="I22" s="146">
        <v>15</v>
      </c>
      <c r="J22" s="146">
        <v>42</v>
      </c>
      <c r="K22" s="146">
        <v>12929</v>
      </c>
      <c r="L22" s="127"/>
      <c r="M22" s="127"/>
      <c r="N22" s="158"/>
      <c r="O22" s="158"/>
      <c r="P22" s="127"/>
      <c r="Q22" s="127"/>
      <c r="R22" s="127"/>
      <c r="S22" s="127"/>
      <c r="T22" s="127"/>
      <c r="U22" s="127"/>
    </row>
    <row r="23" spans="1:21" ht="3" customHeight="1">
      <c r="A23" s="54"/>
      <c r="B23" s="150"/>
      <c r="C23" s="45"/>
      <c r="D23" s="45"/>
      <c r="E23" s="45"/>
      <c r="F23" s="45"/>
      <c r="G23" s="45"/>
      <c r="H23" s="45"/>
      <c r="I23" s="45"/>
      <c r="J23" s="45"/>
      <c r="K23" s="62"/>
      <c r="L23" s="127"/>
      <c r="M23" s="127"/>
      <c r="N23" s="158"/>
      <c r="O23" s="158"/>
      <c r="P23" s="127"/>
      <c r="Q23" s="127"/>
      <c r="R23" s="127"/>
      <c r="S23" s="127"/>
      <c r="T23" s="127"/>
      <c r="U23" s="127"/>
    </row>
    <row r="24" spans="1:21" ht="12" customHeight="1">
      <c r="A24" s="28" t="s">
        <v>93</v>
      </c>
      <c r="B24" s="143"/>
      <c r="C24" s="45"/>
      <c r="D24" s="45"/>
      <c r="E24" s="45"/>
      <c r="F24" s="45"/>
      <c r="G24" s="45"/>
      <c r="H24" s="45"/>
      <c r="I24" s="45"/>
      <c r="J24" s="45"/>
      <c r="K24" s="62"/>
      <c r="L24" s="127"/>
      <c r="M24" s="127"/>
      <c r="N24" s="158"/>
      <c r="O24" s="158"/>
      <c r="P24" s="127"/>
      <c r="Q24" s="127"/>
      <c r="R24" s="127"/>
      <c r="S24" s="127"/>
      <c r="T24" s="127"/>
      <c r="U24" s="127"/>
    </row>
    <row r="25" spans="2:21" ht="12" customHeight="1">
      <c r="B25" s="143" t="s">
        <v>86</v>
      </c>
      <c r="C25" s="92">
        <v>3974</v>
      </c>
      <c r="D25" s="92">
        <v>7022</v>
      </c>
      <c r="E25" s="92">
        <v>2759</v>
      </c>
      <c r="F25" s="92">
        <v>857</v>
      </c>
      <c r="G25" s="92">
        <v>1464</v>
      </c>
      <c r="H25" s="92">
        <v>681</v>
      </c>
      <c r="I25" s="92">
        <v>93</v>
      </c>
      <c r="J25" s="92">
        <v>58</v>
      </c>
      <c r="K25" s="92">
        <v>16908</v>
      </c>
      <c r="L25" s="127"/>
      <c r="M25" s="127"/>
      <c r="N25" s="158"/>
      <c r="O25" s="158"/>
      <c r="P25" s="127"/>
      <c r="Q25" s="127"/>
      <c r="R25" s="127"/>
      <c r="S25" s="127"/>
      <c r="T25" s="127"/>
      <c r="U25" s="127"/>
    </row>
    <row r="26" spans="2:21" ht="12" customHeight="1">
      <c r="B26" s="143" t="s">
        <v>87</v>
      </c>
      <c r="C26" s="92">
        <v>514</v>
      </c>
      <c r="D26" s="92">
        <v>2</v>
      </c>
      <c r="E26" s="92">
        <v>3</v>
      </c>
      <c r="F26" s="92">
        <v>19</v>
      </c>
      <c r="G26" s="92">
        <v>248</v>
      </c>
      <c r="H26" s="92">
        <v>4</v>
      </c>
      <c r="I26" s="148" t="s">
        <v>17</v>
      </c>
      <c r="J26" s="148" t="s">
        <v>17</v>
      </c>
      <c r="K26" s="92">
        <v>790</v>
      </c>
      <c r="L26" s="127"/>
      <c r="M26" s="127"/>
      <c r="N26" s="158"/>
      <c r="O26" s="158"/>
      <c r="P26" s="127"/>
      <c r="Q26" s="127"/>
      <c r="R26" s="127"/>
      <c r="S26" s="127"/>
      <c r="T26" s="127"/>
      <c r="U26" s="127"/>
    </row>
    <row r="27" spans="2:21" ht="12" customHeight="1">
      <c r="B27" s="150" t="s">
        <v>88</v>
      </c>
      <c r="C27" s="159">
        <v>4488</v>
      </c>
      <c r="D27" s="159">
        <v>7024</v>
      </c>
      <c r="E27" s="159">
        <v>2762</v>
      </c>
      <c r="F27" s="159">
        <v>876</v>
      </c>
      <c r="G27" s="159">
        <v>1712</v>
      </c>
      <c r="H27" s="159">
        <v>685</v>
      </c>
      <c r="I27" s="159">
        <v>93</v>
      </c>
      <c r="J27" s="159">
        <v>58</v>
      </c>
      <c r="K27" s="159">
        <v>17698</v>
      </c>
      <c r="L27" s="127"/>
      <c r="M27" s="127"/>
      <c r="N27" s="158"/>
      <c r="O27" s="158"/>
      <c r="P27" s="127"/>
      <c r="Q27" s="127"/>
      <c r="R27" s="127"/>
      <c r="S27" s="127"/>
      <c r="T27" s="127"/>
      <c r="U27" s="127"/>
    </row>
    <row r="28" spans="2:21" ht="12" customHeight="1">
      <c r="B28" s="143" t="s">
        <v>89</v>
      </c>
      <c r="C28" s="92">
        <v>870</v>
      </c>
      <c r="D28" s="92">
        <v>1319</v>
      </c>
      <c r="E28" s="92">
        <v>1232</v>
      </c>
      <c r="F28" s="92">
        <v>328</v>
      </c>
      <c r="G28" s="92">
        <v>366</v>
      </c>
      <c r="H28" s="155" t="s">
        <v>51</v>
      </c>
      <c r="I28" s="155" t="s">
        <v>51</v>
      </c>
      <c r="J28" s="155" t="s">
        <v>51</v>
      </c>
      <c r="K28" s="92">
        <v>4196</v>
      </c>
      <c r="L28" s="127"/>
      <c r="M28" s="127"/>
      <c r="N28" s="158"/>
      <c r="O28" s="158"/>
      <c r="P28" s="127"/>
      <c r="Q28" s="127"/>
      <c r="R28" s="127"/>
      <c r="S28" s="127"/>
      <c r="T28" s="127"/>
      <c r="U28" s="127"/>
    </row>
    <row r="29" spans="2:21" ht="12" customHeight="1">
      <c r="B29" s="152" t="s">
        <v>90</v>
      </c>
      <c r="C29" s="92">
        <v>5358</v>
      </c>
      <c r="D29" s="92">
        <v>8343</v>
      </c>
      <c r="E29" s="92">
        <v>3994</v>
      </c>
      <c r="F29" s="92">
        <v>1204</v>
      </c>
      <c r="G29" s="92">
        <v>2078</v>
      </c>
      <c r="H29" s="155" t="s">
        <v>51</v>
      </c>
      <c r="I29" s="155" t="s">
        <v>51</v>
      </c>
      <c r="J29" s="155" t="s">
        <v>51</v>
      </c>
      <c r="K29" s="92">
        <v>21894</v>
      </c>
      <c r="L29" s="127"/>
      <c r="M29" s="127"/>
      <c r="N29" s="158"/>
      <c r="O29" s="158"/>
      <c r="P29" s="127"/>
      <c r="Q29" s="127"/>
      <c r="R29" s="127"/>
      <c r="S29" s="127"/>
      <c r="T29" s="127"/>
      <c r="U29" s="127"/>
    </row>
    <row r="30" spans="2:21" ht="12" customHeight="1" hidden="1">
      <c r="B30" s="143" t="s">
        <v>91</v>
      </c>
      <c r="C30" s="155" t="s">
        <v>17</v>
      </c>
      <c r="D30" s="155" t="s">
        <v>17</v>
      </c>
      <c r="E30" s="155" t="s">
        <v>17</v>
      </c>
      <c r="F30" s="155" t="s">
        <v>17</v>
      </c>
      <c r="G30" s="155" t="s">
        <v>17</v>
      </c>
      <c r="H30" s="155" t="s">
        <v>17</v>
      </c>
      <c r="I30" s="155" t="s">
        <v>17</v>
      </c>
      <c r="J30" s="155" t="s">
        <v>17</v>
      </c>
      <c r="K30" s="155" t="s">
        <v>17</v>
      </c>
      <c r="L30" s="127"/>
      <c r="M30" s="127"/>
      <c r="N30" s="158"/>
      <c r="O30" s="158"/>
      <c r="P30" s="127"/>
      <c r="Q30" s="127"/>
      <c r="R30" s="127"/>
      <c r="S30" s="127"/>
      <c r="T30" s="127"/>
      <c r="U30" s="127"/>
    </row>
    <row r="31" spans="1:21" ht="12" customHeight="1" hidden="1">
      <c r="A31" s="153" t="s">
        <v>92</v>
      </c>
      <c r="B31" s="154"/>
      <c r="C31" s="92">
        <v>5358</v>
      </c>
      <c r="D31" s="92">
        <v>8343</v>
      </c>
      <c r="E31" s="92">
        <v>3994</v>
      </c>
      <c r="F31" s="92">
        <v>1204</v>
      </c>
      <c r="G31" s="92">
        <v>2078</v>
      </c>
      <c r="H31" s="92">
        <v>765</v>
      </c>
      <c r="I31" s="92">
        <v>93</v>
      </c>
      <c r="J31" s="92">
        <v>59</v>
      </c>
      <c r="K31" s="92">
        <v>21894</v>
      </c>
      <c r="L31" s="127"/>
      <c r="M31" s="127"/>
      <c r="N31" s="158"/>
      <c r="O31" s="158"/>
      <c r="P31" s="127"/>
      <c r="Q31" s="127"/>
      <c r="R31" s="127"/>
      <c r="S31" s="127"/>
      <c r="T31" s="127"/>
      <c r="U31" s="127"/>
    </row>
    <row r="32" spans="1:21" ht="3" customHeight="1">
      <c r="A32" s="54"/>
      <c r="B32" s="150"/>
      <c r="C32" s="45"/>
      <c r="D32" s="45"/>
      <c r="E32" s="45"/>
      <c r="F32" s="45"/>
      <c r="G32" s="45"/>
      <c r="H32" s="45"/>
      <c r="I32" s="45"/>
      <c r="J32" s="45"/>
      <c r="K32" s="45"/>
      <c r="L32" s="127"/>
      <c r="M32" s="127"/>
      <c r="N32" s="158"/>
      <c r="O32" s="158"/>
      <c r="P32" s="127"/>
      <c r="Q32" s="127"/>
      <c r="R32" s="127"/>
      <c r="S32" s="127"/>
      <c r="T32" s="127"/>
      <c r="U32" s="127"/>
    </row>
    <row r="33" spans="1:21" ht="12.75" customHeight="1">
      <c r="A33" s="27" t="s">
        <v>94</v>
      </c>
      <c r="B33" s="129"/>
      <c r="C33" s="45"/>
      <c r="D33" s="45"/>
      <c r="E33" s="45"/>
      <c r="F33" s="45"/>
      <c r="G33" s="45"/>
      <c r="H33" s="45"/>
      <c r="I33" s="45"/>
      <c r="J33" s="45"/>
      <c r="K33" s="45"/>
      <c r="L33" s="127"/>
      <c r="M33" s="127"/>
      <c r="N33" s="158"/>
      <c r="O33" s="158"/>
      <c r="P33" s="127"/>
      <c r="Q33" s="127"/>
      <c r="R33" s="127"/>
      <c r="S33" s="127"/>
      <c r="T33" s="127"/>
      <c r="U33" s="127"/>
    </row>
    <row r="34" spans="2:21" ht="12" customHeight="1">
      <c r="B34" s="143" t="s">
        <v>86</v>
      </c>
      <c r="C34" s="40">
        <v>30.120785103170608</v>
      </c>
      <c r="D34" s="40">
        <v>4.88464824836229</v>
      </c>
      <c r="E34" s="40">
        <v>69.91663646248641</v>
      </c>
      <c r="F34" s="40">
        <v>28.121353558926486</v>
      </c>
      <c r="G34" s="40">
        <v>37.77322404371585</v>
      </c>
      <c r="H34" s="40">
        <v>88.69309838472834</v>
      </c>
      <c r="I34" s="40">
        <v>83.87096774193549</v>
      </c>
      <c r="J34" s="40">
        <v>29.310344827586206</v>
      </c>
      <c r="K34" s="40">
        <v>29.347054648687013</v>
      </c>
      <c r="L34" s="127"/>
      <c r="M34" s="127"/>
      <c r="N34" s="158"/>
      <c r="O34" s="158"/>
      <c r="P34" s="127"/>
      <c r="Q34" s="127"/>
      <c r="R34" s="127"/>
      <c r="S34" s="127"/>
      <c r="T34" s="127"/>
      <c r="U34" s="127"/>
    </row>
    <row r="35" spans="2:21" ht="12" customHeight="1">
      <c r="B35" s="143" t="s">
        <v>87</v>
      </c>
      <c r="C35" s="40">
        <v>72.37354085603113</v>
      </c>
      <c r="D35" s="40">
        <v>0</v>
      </c>
      <c r="E35" s="40">
        <v>100</v>
      </c>
      <c r="F35" s="40">
        <v>100</v>
      </c>
      <c r="G35" s="40">
        <v>100</v>
      </c>
      <c r="H35" s="40">
        <v>100</v>
      </c>
      <c r="I35" s="50" t="s">
        <v>17</v>
      </c>
      <c r="J35" s="50" t="s">
        <v>17</v>
      </c>
      <c r="K35" s="40">
        <v>82.0253164556962</v>
      </c>
      <c r="L35" s="127"/>
      <c r="M35" s="127"/>
      <c r="N35" s="158"/>
      <c r="O35" s="158"/>
      <c r="P35" s="127"/>
      <c r="Q35" s="127"/>
      <c r="R35" s="127"/>
      <c r="S35" s="127"/>
      <c r="T35" s="127"/>
      <c r="U35" s="127"/>
    </row>
    <row r="36" spans="2:21" ht="12" customHeight="1">
      <c r="B36" s="150" t="s">
        <v>88</v>
      </c>
      <c r="C36" s="45">
        <v>34.95989304812834</v>
      </c>
      <c r="D36" s="45">
        <v>4.911731207289294</v>
      </c>
      <c r="E36" s="45">
        <v>69.94931209268645</v>
      </c>
      <c r="F36" s="45">
        <v>29.680365296803654</v>
      </c>
      <c r="G36" s="45">
        <v>46.78738317757009</v>
      </c>
      <c r="H36" s="45">
        <v>88.75912408759125</v>
      </c>
      <c r="I36" s="45">
        <v>83.87096774193549</v>
      </c>
      <c r="J36" s="45">
        <v>29.310344827586206</v>
      </c>
      <c r="K36" s="45">
        <v>31.698497005311335</v>
      </c>
      <c r="L36" s="127"/>
      <c r="M36" s="127"/>
      <c r="N36" s="158"/>
      <c r="O36" s="158"/>
      <c r="P36" s="127"/>
      <c r="Q36" s="127"/>
      <c r="R36" s="127"/>
      <c r="S36" s="127"/>
      <c r="T36" s="127"/>
      <c r="U36" s="127"/>
    </row>
    <row r="37" spans="2:21" ht="12" customHeight="1">
      <c r="B37" s="143" t="s">
        <v>89</v>
      </c>
      <c r="C37" s="40">
        <v>84.71264367816092</v>
      </c>
      <c r="D37" s="40">
        <v>63.153904473085674</v>
      </c>
      <c r="E37" s="40">
        <v>93.10064935064935</v>
      </c>
      <c r="F37" s="40">
        <v>89.02439024390245</v>
      </c>
      <c r="G37" s="40">
        <v>94.53551912568307</v>
      </c>
      <c r="H37" s="34" t="s">
        <v>51</v>
      </c>
      <c r="I37" s="34" t="s">
        <v>51</v>
      </c>
      <c r="J37" s="34" t="s">
        <v>51</v>
      </c>
      <c r="K37" s="40">
        <v>79.95710200190658</v>
      </c>
      <c r="L37" s="127"/>
      <c r="M37" s="127"/>
      <c r="N37" s="158"/>
      <c r="O37" s="158"/>
      <c r="P37" s="127"/>
      <c r="Q37" s="127"/>
      <c r="R37" s="127"/>
      <c r="S37" s="127"/>
      <c r="T37" s="127"/>
      <c r="U37" s="127"/>
    </row>
    <row r="38" spans="2:21" ht="12" customHeight="1">
      <c r="B38" s="152" t="s">
        <v>90</v>
      </c>
      <c r="C38" s="40">
        <v>43.03844718178425</v>
      </c>
      <c r="D38" s="40">
        <v>14.11962123936234</v>
      </c>
      <c r="E38" s="40">
        <v>77.0906359539309</v>
      </c>
      <c r="F38" s="40">
        <v>45.84717607973422</v>
      </c>
      <c r="G38" s="40">
        <v>55.19730510105871</v>
      </c>
      <c r="H38" s="34" t="s">
        <v>51</v>
      </c>
      <c r="I38" s="34" t="s">
        <v>51</v>
      </c>
      <c r="J38" s="34" t="s">
        <v>51</v>
      </c>
      <c r="K38" s="40">
        <v>40.947291495386864</v>
      </c>
      <c r="L38" s="127"/>
      <c r="M38" s="127"/>
      <c r="N38" s="158"/>
      <c r="O38" s="158"/>
      <c r="P38" s="127"/>
      <c r="Q38" s="127"/>
      <c r="R38" s="127"/>
      <c r="S38" s="127"/>
      <c r="T38" s="127"/>
      <c r="U38" s="127"/>
    </row>
    <row r="39" spans="1:21" ht="12" customHeight="1" hidden="1">
      <c r="A39" s="153" t="s">
        <v>92</v>
      </c>
      <c r="B39" s="154"/>
      <c r="C39" s="40">
        <v>43.03844718178425</v>
      </c>
      <c r="D39" s="40">
        <v>14.11962123936234</v>
      </c>
      <c r="E39" s="40">
        <v>77.0906359539309</v>
      </c>
      <c r="F39" s="40">
        <v>45.84717607973422</v>
      </c>
      <c r="G39" s="40">
        <v>55.19730510105871</v>
      </c>
      <c r="H39" s="40">
        <v>79.47712418300654</v>
      </c>
      <c r="I39" s="40">
        <v>83.87096774193549</v>
      </c>
      <c r="J39" s="40">
        <v>28.8135593220339</v>
      </c>
      <c r="K39" s="40">
        <v>40.947291495386864</v>
      </c>
      <c r="L39" s="127"/>
      <c r="M39" s="127"/>
      <c r="N39" s="158"/>
      <c r="O39" s="158"/>
      <c r="P39" s="127"/>
      <c r="Q39" s="127"/>
      <c r="R39" s="127"/>
      <c r="S39" s="127"/>
      <c r="T39" s="127"/>
      <c r="U39" s="127"/>
    </row>
    <row r="40" spans="1:21" s="8" customFormat="1" ht="3" customHeight="1">
      <c r="A40" s="104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28"/>
      <c r="M40" s="128"/>
      <c r="N40" s="157"/>
      <c r="O40" s="157"/>
      <c r="P40" s="128"/>
      <c r="Q40" s="128"/>
      <c r="R40" s="128"/>
      <c r="S40" s="128"/>
      <c r="T40" s="128"/>
      <c r="U40" s="128"/>
    </row>
    <row r="41" spans="1:21" ht="12.75" customHeight="1">
      <c r="A41" s="27" t="s">
        <v>165</v>
      </c>
      <c r="B41" s="154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2:21" ht="12" customHeight="1">
      <c r="B42" s="143" t="s">
        <v>86</v>
      </c>
      <c r="C42" s="162">
        <v>0.6004084961563035</v>
      </c>
      <c r="D42" s="162">
        <v>1.4459634548737403</v>
      </c>
      <c r="E42" s="162">
        <v>0.7740257971187878</v>
      </c>
      <c r="F42" s="162">
        <v>0.46120013384967773</v>
      </c>
      <c r="G42" s="162">
        <v>0.9399955420813711</v>
      </c>
      <c r="H42" s="162">
        <v>1.4413682164381003</v>
      </c>
      <c r="I42" s="162">
        <v>0.30286116609029656</v>
      </c>
      <c r="J42" s="162">
        <v>0.3355156657162669</v>
      </c>
      <c r="K42" s="162">
        <v>0.8711065506008718</v>
      </c>
      <c r="L42" s="127"/>
      <c r="M42" s="127"/>
      <c r="N42" s="127"/>
      <c r="O42" s="30"/>
      <c r="P42" s="127"/>
      <c r="Q42" s="127"/>
      <c r="R42" s="127"/>
      <c r="S42" s="127"/>
      <c r="T42" s="127"/>
      <c r="U42" s="127"/>
    </row>
    <row r="43" spans="2:21" ht="12" customHeight="1">
      <c r="B43" s="143" t="s">
        <v>87</v>
      </c>
      <c r="C43" s="162">
        <v>0.07834803762619459</v>
      </c>
      <c r="D43" s="162">
        <v>0.00041728832012660527</v>
      </c>
      <c r="E43" s="162">
        <v>0.0008257974685248411</v>
      </c>
      <c r="F43" s="162">
        <v>0.009937533765480004</v>
      </c>
      <c r="G43" s="162">
        <v>0.16251056174021355</v>
      </c>
      <c r="H43" s="162">
        <v>0.00831796891125403</v>
      </c>
      <c r="I43" s="50" t="s">
        <v>17</v>
      </c>
      <c r="J43" s="50" t="s">
        <v>17</v>
      </c>
      <c r="K43" s="162">
        <v>0.04069387696232056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2:21" ht="12" customHeight="1">
      <c r="B44" s="150" t="s">
        <v>88</v>
      </c>
      <c r="C44" s="163">
        <v>0.6783327245037704</v>
      </c>
      <c r="D44" s="163">
        <v>1.447219050308227</v>
      </c>
      <c r="E44" s="163">
        <v>0.7742045521339255</v>
      </c>
      <c r="F44" s="163">
        <v>0.4708172192241451</v>
      </c>
      <c r="G44" s="163">
        <v>1.1002198852705467</v>
      </c>
      <c r="H44" s="163">
        <v>1.4486821232015032</v>
      </c>
      <c r="I44" s="163">
        <v>0.3023652410887492</v>
      </c>
      <c r="J44" s="163">
        <v>0.3342592514356478</v>
      </c>
      <c r="K44" s="163">
        <v>0.9118004263388416</v>
      </c>
      <c r="L44" s="127"/>
      <c r="M44" s="127"/>
      <c r="N44" s="36"/>
      <c r="O44" s="127"/>
      <c r="P44" s="127"/>
      <c r="Q44" s="127"/>
      <c r="R44" s="127"/>
      <c r="S44" s="127"/>
      <c r="T44" s="127"/>
      <c r="U44" s="127"/>
    </row>
    <row r="45" spans="2:21" ht="12" customHeight="1">
      <c r="B45" s="143" t="s">
        <v>89</v>
      </c>
      <c r="C45" s="162">
        <v>0.1318471362261215</v>
      </c>
      <c r="D45" s="162">
        <v>0.27266374502805224</v>
      </c>
      <c r="E45" s="162">
        <v>0.3437592115190326</v>
      </c>
      <c r="F45" s="162">
        <v>0.17480631136854563</v>
      </c>
      <c r="G45" s="162">
        <v>0.23610629590984009</v>
      </c>
      <c r="H45" s="164" t="s">
        <v>51</v>
      </c>
      <c r="I45" s="164" t="s">
        <v>51</v>
      </c>
      <c r="J45" s="164" t="s">
        <v>51</v>
      </c>
      <c r="K45" s="162">
        <v>0.21614114903024945</v>
      </c>
      <c r="L45" s="127"/>
      <c r="M45" s="127"/>
      <c r="N45" s="30"/>
      <c r="O45" s="30"/>
      <c r="P45" s="127"/>
      <c r="Q45" s="127"/>
      <c r="R45" s="127"/>
      <c r="S45" s="127"/>
      <c r="T45" s="127"/>
      <c r="U45" s="127"/>
    </row>
    <row r="46" spans="2:21" ht="12" customHeight="1">
      <c r="B46" s="152" t="s">
        <v>90</v>
      </c>
      <c r="C46" s="162">
        <v>0.8102424579751331</v>
      </c>
      <c r="D46" s="162">
        <v>1.7200705044407145</v>
      </c>
      <c r="E46" s="162">
        <v>1.1185575174989029</v>
      </c>
      <c r="F46" s="162">
        <v>0.6460556448640303</v>
      </c>
      <c r="G46" s="162">
        <v>1.3364021178655943</v>
      </c>
      <c r="H46" s="164" t="s">
        <v>51</v>
      </c>
      <c r="I46" s="164" t="s">
        <v>51</v>
      </c>
      <c r="J46" s="164" t="s">
        <v>51</v>
      </c>
      <c r="K46" s="162">
        <v>1.1279415703472404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21" ht="10.5" customHeight="1" hidden="1">
      <c r="A47" s="165" t="s">
        <v>95</v>
      </c>
      <c r="B47" s="154"/>
      <c r="C47" s="166">
        <v>73.1983606373804</v>
      </c>
      <c r="D47" s="166">
        <v>91.34002408582998</v>
      </c>
      <c r="E47" s="166">
        <v>63.198101237299845</v>
      </c>
      <c r="F47" s="166">
        <v>34.698703145794944</v>
      </c>
      <c r="G47" s="166">
        <v>45.58508528016593</v>
      </c>
      <c r="H47" s="166">
        <v>27.65863337187866</v>
      </c>
      <c r="I47" s="166">
        <v>9.643650760992955</v>
      </c>
      <c r="J47" s="166">
        <v>7.681145747868608</v>
      </c>
      <c r="K47" s="166">
        <v>147.96621235944374</v>
      </c>
      <c r="L47" s="127"/>
      <c r="M47" s="127"/>
      <c r="N47" s="30"/>
      <c r="O47" s="30"/>
      <c r="P47" s="127"/>
      <c r="Q47" s="127"/>
      <c r="R47" s="127"/>
      <c r="S47" s="127"/>
      <c r="T47" s="127"/>
      <c r="U47" s="127"/>
    </row>
    <row r="48" spans="1:21" ht="10.5" customHeight="1" hidden="1">
      <c r="A48" s="165" t="s">
        <v>96</v>
      </c>
      <c r="B48" s="154"/>
      <c r="C48" s="167">
        <v>0.7885469554556371</v>
      </c>
      <c r="D48" s="167">
        <v>1.683160746397123</v>
      </c>
      <c r="E48" s="167">
        <v>1.083867033269546</v>
      </c>
      <c r="F48" s="167">
        <v>0.6095623771297013</v>
      </c>
      <c r="G48" s="167">
        <v>1.2789414783841049</v>
      </c>
      <c r="H48" s="167">
        <v>1.5020040670877184</v>
      </c>
      <c r="I48" s="167">
        <v>0.240173015901229</v>
      </c>
      <c r="J48" s="167">
        <v>0.252259767764352</v>
      </c>
      <c r="K48" s="167">
        <v>1.113000554809787</v>
      </c>
      <c r="L48" s="127"/>
      <c r="M48" s="127"/>
      <c r="N48" s="30"/>
      <c r="O48" s="30"/>
      <c r="P48" s="127"/>
      <c r="Q48" s="127"/>
      <c r="R48" s="127"/>
      <c r="S48" s="127"/>
      <c r="T48" s="127"/>
      <c r="U48" s="127"/>
    </row>
    <row r="49" spans="1:21" ht="10.5" customHeight="1" hidden="1">
      <c r="A49" s="165" t="s">
        <v>97</v>
      </c>
      <c r="B49" s="154"/>
      <c r="C49" s="167">
        <v>0.831937960494629</v>
      </c>
      <c r="D49" s="167">
        <v>1.756980262484306</v>
      </c>
      <c r="E49" s="167">
        <v>1.1532480017282598</v>
      </c>
      <c r="F49" s="167">
        <v>0.6825489125983594</v>
      </c>
      <c r="G49" s="167">
        <v>1.3938627573470836</v>
      </c>
      <c r="H49" s="167">
        <v>1.7311157034063553</v>
      </c>
      <c r="I49" s="167">
        <v>0.36270308027015546</v>
      </c>
      <c r="J49" s="167">
        <v>0.42510246977114063</v>
      </c>
      <c r="K49" s="167">
        <v>1.1428825858846938</v>
      </c>
      <c r="L49" s="127"/>
      <c r="M49" s="127"/>
      <c r="N49" s="30"/>
      <c r="O49" s="30"/>
      <c r="P49" s="127"/>
      <c r="Q49" s="127"/>
      <c r="R49" s="127"/>
      <c r="S49" s="127"/>
      <c r="T49" s="127"/>
      <c r="U49" s="127"/>
    </row>
    <row r="50" spans="1:21" ht="12" customHeight="1">
      <c r="A50" s="168" t="s">
        <v>98</v>
      </c>
      <c r="B50" s="154"/>
      <c r="C50" s="169" t="s">
        <v>99</v>
      </c>
      <c r="D50" s="169" t="s">
        <v>100</v>
      </c>
      <c r="E50" s="169" t="s">
        <v>101</v>
      </c>
      <c r="F50" s="169" t="s">
        <v>102</v>
      </c>
      <c r="G50" s="169" t="s">
        <v>103</v>
      </c>
      <c r="H50" s="169" t="s">
        <v>104</v>
      </c>
      <c r="I50" s="169" t="s">
        <v>105</v>
      </c>
      <c r="J50" s="169" t="s">
        <v>106</v>
      </c>
      <c r="K50" s="169" t="s">
        <v>107</v>
      </c>
      <c r="L50" s="127"/>
      <c r="M50" s="127"/>
      <c r="N50" s="30"/>
      <c r="O50" s="30"/>
      <c r="P50" s="127"/>
      <c r="Q50" s="127"/>
      <c r="R50" s="127"/>
      <c r="S50" s="127"/>
      <c r="T50" s="127"/>
      <c r="U50" s="127"/>
    </row>
    <row r="51" spans="1:21" ht="3" customHeight="1">
      <c r="A51" s="170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27"/>
      <c r="M51" s="127"/>
      <c r="N51" s="158"/>
      <c r="O51" s="158"/>
      <c r="P51" s="127"/>
      <c r="Q51" s="127"/>
      <c r="R51" s="127"/>
      <c r="S51" s="127"/>
      <c r="T51" s="127"/>
      <c r="U51" s="127"/>
    </row>
    <row r="52" spans="1:21" ht="16.5" customHeight="1">
      <c r="A52" s="24"/>
      <c r="B52" s="173"/>
      <c r="C52" s="174"/>
      <c r="D52" s="174"/>
      <c r="E52" s="174"/>
      <c r="F52" s="174"/>
      <c r="G52" s="174"/>
      <c r="H52" s="174"/>
      <c r="I52" s="174"/>
      <c r="J52" s="174"/>
      <c r="K52" s="175" t="s">
        <v>36</v>
      </c>
      <c r="L52" s="127"/>
      <c r="M52" s="127"/>
      <c r="N52" s="158"/>
      <c r="O52" s="158"/>
      <c r="P52" s="127"/>
      <c r="Q52" s="127"/>
      <c r="R52" s="127"/>
      <c r="S52" s="127"/>
      <c r="T52" s="127"/>
      <c r="U52" s="127"/>
    </row>
    <row r="53" spans="1:21" ht="15.75" customHeight="1">
      <c r="A53" s="125" t="s">
        <v>166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7"/>
      <c r="M53" s="127"/>
      <c r="N53" s="158"/>
      <c r="O53" s="158"/>
      <c r="P53" s="127"/>
      <c r="Q53" s="127"/>
      <c r="R53" s="127"/>
      <c r="S53" s="127"/>
      <c r="T53" s="127"/>
      <c r="U53" s="127"/>
    </row>
    <row r="54" spans="1:21" ht="3" customHeight="1">
      <c r="A54" s="9"/>
      <c r="B54" s="176"/>
      <c r="C54" s="177"/>
      <c r="D54" s="177"/>
      <c r="E54" s="177"/>
      <c r="F54" s="177"/>
      <c r="G54" s="128"/>
      <c r="H54" s="177"/>
      <c r="I54" s="177"/>
      <c r="J54" s="178"/>
      <c r="K54" s="177"/>
      <c r="L54" s="127"/>
      <c r="M54" s="127"/>
      <c r="N54" s="158"/>
      <c r="O54" s="158"/>
      <c r="P54" s="127"/>
      <c r="Q54" s="127"/>
      <c r="R54" s="127"/>
      <c r="S54" s="127"/>
      <c r="T54" s="127"/>
      <c r="U54" s="127"/>
    </row>
    <row r="55" spans="1:21" ht="15" customHeight="1">
      <c r="A55" s="88"/>
      <c r="B55" s="129"/>
      <c r="C55" s="135" t="s">
        <v>78</v>
      </c>
      <c r="D55" s="135" t="s">
        <v>164</v>
      </c>
      <c r="E55" s="135" t="s">
        <v>79</v>
      </c>
      <c r="F55" s="135" t="s">
        <v>80</v>
      </c>
      <c r="G55" s="133" t="s">
        <v>81</v>
      </c>
      <c r="H55" s="135" t="s">
        <v>82</v>
      </c>
      <c r="I55" s="135" t="s">
        <v>83</v>
      </c>
      <c r="J55" s="135" t="s">
        <v>84</v>
      </c>
      <c r="K55" s="135" t="s">
        <v>15</v>
      </c>
      <c r="L55" s="127"/>
      <c r="M55" s="127"/>
      <c r="N55" s="158"/>
      <c r="O55" s="158"/>
      <c r="P55" s="127"/>
      <c r="Q55" s="127"/>
      <c r="R55" s="127"/>
      <c r="S55" s="127"/>
      <c r="T55" s="127"/>
      <c r="U55" s="127"/>
    </row>
    <row r="56" spans="1:21" ht="12" customHeight="1" hidden="1">
      <c r="A56" s="153" t="s">
        <v>91</v>
      </c>
      <c r="B56" s="154"/>
      <c r="C56" s="34"/>
      <c r="D56" s="34"/>
      <c r="E56" s="34"/>
      <c r="F56" s="34"/>
      <c r="G56" s="179"/>
      <c r="H56" s="34"/>
      <c r="I56" s="34"/>
      <c r="J56" s="34"/>
      <c r="K56" s="34"/>
      <c r="L56" s="127"/>
      <c r="M56" s="127"/>
      <c r="N56" s="158"/>
      <c r="O56" s="158"/>
      <c r="P56" s="127"/>
      <c r="Q56" s="127"/>
      <c r="R56" s="127"/>
      <c r="S56" s="127"/>
      <c r="T56" s="127"/>
      <c r="U56" s="127"/>
    </row>
    <row r="57" spans="1:21" ht="12" customHeight="1" hidden="1">
      <c r="A57" s="153" t="s">
        <v>108</v>
      </c>
      <c r="B57" s="154"/>
      <c r="C57" s="180"/>
      <c r="D57" s="180"/>
      <c r="E57" s="180"/>
      <c r="F57" s="180"/>
      <c r="G57" s="180"/>
      <c r="H57" s="180"/>
      <c r="I57" s="180"/>
      <c r="J57" s="180"/>
      <c r="K57" s="180"/>
      <c r="L57" s="127"/>
      <c r="M57" s="127"/>
      <c r="N57" s="158"/>
      <c r="O57" s="158"/>
      <c r="P57" s="127"/>
      <c r="Q57" s="127"/>
      <c r="R57" s="127"/>
      <c r="S57" s="127"/>
      <c r="T57" s="127"/>
      <c r="U57" s="127"/>
    </row>
    <row r="58" spans="1:21" ht="12" customHeight="1" hidden="1">
      <c r="A58" s="153" t="s">
        <v>92</v>
      </c>
      <c r="B58" s="154"/>
      <c r="C58" s="40"/>
      <c r="D58" s="40"/>
      <c r="E58" s="40"/>
      <c r="F58" s="40"/>
      <c r="G58" s="181"/>
      <c r="H58" s="40"/>
      <c r="I58" s="40"/>
      <c r="J58" s="40"/>
      <c r="K58" s="40"/>
      <c r="L58" s="127"/>
      <c r="M58" s="127"/>
      <c r="N58" s="158"/>
      <c r="O58" s="158"/>
      <c r="P58" s="127"/>
      <c r="Q58" s="127"/>
      <c r="R58" s="127"/>
      <c r="S58" s="127"/>
      <c r="T58" s="127"/>
      <c r="U58" s="127"/>
    </row>
    <row r="59" spans="1:21" ht="3.75" customHeight="1">
      <c r="A59" s="9"/>
      <c r="B59" s="171"/>
      <c r="C59" s="182"/>
      <c r="D59" s="182"/>
      <c r="E59" s="182"/>
      <c r="F59" s="182"/>
      <c r="G59" s="182"/>
      <c r="H59" s="182"/>
      <c r="I59" s="182"/>
      <c r="J59" s="182"/>
      <c r="K59" s="183"/>
      <c r="L59" s="127"/>
      <c r="M59" s="127"/>
      <c r="N59" s="158"/>
      <c r="O59" s="158"/>
      <c r="P59" s="127"/>
      <c r="Q59" s="127"/>
      <c r="R59" s="127"/>
      <c r="S59" s="127"/>
      <c r="T59" s="127"/>
      <c r="U59" s="127"/>
    </row>
    <row r="60" spans="1:21" ht="15" customHeight="1">
      <c r="A60" s="8"/>
      <c r="B60" s="173"/>
      <c r="C60" s="184" t="s">
        <v>49</v>
      </c>
      <c r="D60" s="185"/>
      <c r="E60" s="185"/>
      <c r="F60" s="185"/>
      <c r="G60" s="185"/>
      <c r="H60" s="185"/>
      <c r="I60" s="185"/>
      <c r="J60" s="185"/>
      <c r="K60" s="185"/>
      <c r="L60" s="127"/>
      <c r="M60" s="127"/>
      <c r="N60" s="158"/>
      <c r="O60" s="158"/>
      <c r="P60" s="127"/>
      <c r="Q60" s="127"/>
      <c r="R60" s="127"/>
      <c r="S60" s="127"/>
      <c r="T60" s="127"/>
      <c r="U60" s="127"/>
    </row>
    <row r="61" spans="1:21" ht="3" customHeight="1">
      <c r="A61" s="8"/>
      <c r="B61" s="173"/>
      <c r="C61" s="186"/>
      <c r="D61" s="186"/>
      <c r="E61" s="186"/>
      <c r="F61" s="186"/>
      <c r="G61" s="186"/>
      <c r="H61" s="186"/>
      <c r="I61" s="186"/>
      <c r="J61" s="186"/>
      <c r="K61" s="187"/>
      <c r="L61" s="127"/>
      <c r="M61" s="127"/>
      <c r="N61" s="158"/>
      <c r="O61" s="158"/>
      <c r="P61" s="127"/>
      <c r="Q61" s="127"/>
      <c r="R61" s="127"/>
      <c r="S61" s="127"/>
      <c r="T61" s="127"/>
      <c r="U61" s="127"/>
    </row>
    <row r="62" spans="1:21" ht="12" customHeight="1">
      <c r="A62" s="27" t="s">
        <v>21</v>
      </c>
      <c r="B62" s="143"/>
      <c r="C62" s="151"/>
      <c r="D62" s="151"/>
      <c r="E62" s="151"/>
      <c r="F62" s="151"/>
      <c r="G62" s="151"/>
      <c r="H62" s="151"/>
      <c r="I62" s="151"/>
      <c r="J62" s="151"/>
      <c r="K62" s="187"/>
      <c r="L62" s="127"/>
      <c r="M62" s="127"/>
      <c r="N62" s="158"/>
      <c r="O62" s="158"/>
      <c r="P62" s="127"/>
      <c r="Q62" s="127"/>
      <c r="R62" s="127"/>
      <c r="S62" s="127"/>
      <c r="T62" s="127"/>
      <c r="U62" s="127"/>
    </row>
    <row r="63" spans="2:21" ht="12" customHeight="1">
      <c r="B63" s="143" t="s">
        <v>86</v>
      </c>
      <c r="C63" s="188">
        <v>18930</v>
      </c>
      <c r="D63" s="188">
        <v>16935</v>
      </c>
      <c r="E63" s="188">
        <v>17224</v>
      </c>
      <c r="F63" s="188">
        <v>6381</v>
      </c>
      <c r="G63" s="188">
        <v>5133</v>
      </c>
      <c r="H63" s="188">
        <v>2218</v>
      </c>
      <c r="I63" s="188">
        <v>1236</v>
      </c>
      <c r="J63" s="188">
        <v>809</v>
      </c>
      <c r="K63" s="188">
        <v>68866</v>
      </c>
      <c r="L63" s="127"/>
      <c r="M63" s="189">
        <f>K63*100/K$66</f>
        <v>66.1664104534973</v>
      </c>
      <c r="N63" s="158"/>
      <c r="O63" s="158"/>
      <c r="P63" s="127"/>
      <c r="Q63" s="127"/>
      <c r="R63" s="127"/>
      <c r="S63" s="127"/>
      <c r="T63" s="127"/>
      <c r="U63" s="127"/>
    </row>
    <row r="64" spans="2:21" ht="12" customHeight="1">
      <c r="B64" s="143" t="s">
        <v>87</v>
      </c>
      <c r="C64" s="188">
        <v>7316</v>
      </c>
      <c r="D64" s="188">
        <v>432</v>
      </c>
      <c r="E64" s="188">
        <v>462</v>
      </c>
      <c r="F64" s="188">
        <v>1920</v>
      </c>
      <c r="G64" s="188">
        <v>2459</v>
      </c>
      <c r="H64" s="188">
        <v>278</v>
      </c>
      <c r="I64" s="190" t="s">
        <v>17</v>
      </c>
      <c r="J64" s="190" t="s">
        <v>17</v>
      </c>
      <c r="K64" s="188">
        <v>12867</v>
      </c>
      <c r="L64" s="127"/>
      <c r="M64" s="189">
        <f>K64*100/K$66</f>
        <v>12.36260568793236</v>
      </c>
      <c r="N64" s="158"/>
      <c r="O64" s="158"/>
      <c r="P64" s="127"/>
      <c r="Q64" s="127"/>
      <c r="R64" s="127"/>
      <c r="S64" s="127"/>
      <c r="T64" s="127"/>
      <c r="U64" s="127"/>
    </row>
    <row r="65" spans="2:21" ht="12" customHeight="1">
      <c r="B65" s="143" t="s">
        <v>89</v>
      </c>
      <c r="C65" s="188">
        <v>6396</v>
      </c>
      <c r="D65" s="188">
        <v>5796</v>
      </c>
      <c r="E65" s="188">
        <v>4832</v>
      </c>
      <c r="F65" s="188">
        <v>2694</v>
      </c>
      <c r="G65" s="188">
        <v>1878</v>
      </c>
      <c r="H65" s="191" t="s">
        <v>51</v>
      </c>
      <c r="I65" s="191" t="s">
        <v>51</v>
      </c>
      <c r="J65" s="191" t="s">
        <v>51</v>
      </c>
      <c r="K65" s="188">
        <v>22347</v>
      </c>
      <c r="L65" s="127"/>
      <c r="M65" s="189">
        <f>K65*100/K$66</f>
        <v>21.47098385857033</v>
      </c>
      <c r="N65" s="158"/>
      <c r="O65" s="158"/>
      <c r="P65" s="127"/>
      <c r="Q65" s="127"/>
      <c r="R65" s="127"/>
      <c r="S65" s="127"/>
      <c r="T65" s="127"/>
      <c r="U65" s="127"/>
    </row>
    <row r="66" spans="2:21" ht="12" customHeight="1">
      <c r="B66" s="152" t="s">
        <v>90</v>
      </c>
      <c r="C66" s="144">
        <v>32642</v>
      </c>
      <c r="D66" s="144">
        <v>23163</v>
      </c>
      <c r="E66" s="144">
        <v>22518</v>
      </c>
      <c r="F66" s="144">
        <v>10995</v>
      </c>
      <c r="G66" s="144">
        <v>9470</v>
      </c>
      <c r="H66" s="191" t="s">
        <v>51</v>
      </c>
      <c r="I66" s="191" t="s">
        <v>51</v>
      </c>
      <c r="J66" s="191" t="s">
        <v>51</v>
      </c>
      <c r="K66" s="144">
        <v>104080</v>
      </c>
      <c r="L66" s="127"/>
      <c r="M66" s="127"/>
      <c r="N66" s="158"/>
      <c r="O66" s="158"/>
      <c r="P66" s="127"/>
      <c r="Q66" s="127"/>
      <c r="R66" s="127"/>
      <c r="S66" s="127"/>
      <c r="T66" s="127"/>
      <c r="U66" s="127"/>
    </row>
    <row r="67" spans="2:21" ht="12" customHeight="1">
      <c r="B67" s="143" t="s">
        <v>109</v>
      </c>
      <c r="C67" s="192">
        <v>259</v>
      </c>
      <c r="D67" s="192">
        <v>643</v>
      </c>
      <c r="E67" s="193" t="s">
        <v>17</v>
      </c>
      <c r="F67" s="192">
        <v>220</v>
      </c>
      <c r="G67" s="192" t="s">
        <v>110</v>
      </c>
      <c r="H67" s="192">
        <v>508</v>
      </c>
      <c r="I67" s="192">
        <v>23</v>
      </c>
      <c r="J67" s="193" t="s">
        <v>17</v>
      </c>
      <c r="K67" s="192">
        <v>1653</v>
      </c>
      <c r="L67" s="127"/>
      <c r="M67" s="127"/>
      <c r="N67" s="158"/>
      <c r="O67" s="158"/>
      <c r="P67" s="127"/>
      <c r="Q67" s="127"/>
      <c r="R67" s="127"/>
      <c r="S67" s="127"/>
      <c r="T67" s="127"/>
      <c r="U67" s="127"/>
    </row>
    <row r="68" spans="2:21" ht="12" customHeight="1">
      <c r="B68" s="143" t="s">
        <v>111</v>
      </c>
      <c r="C68" s="155">
        <v>26505</v>
      </c>
      <c r="D68" s="155">
        <v>18010</v>
      </c>
      <c r="E68" s="155">
        <v>17686</v>
      </c>
      <c r="F68" s="155">
        <v>8521</v>
      </c>
      <c r="G68" s="155">
        <v>7592</v>
      </c>
      <c r="H68" s="155">
        <v>3004</v>
      </c>
      <c r="I68" s="155">
        <v>1259</v>
      </c>
      <c r="J68" s="155">
        <v>809</v>
      </c>
      <c r="K68" s="155">
        <v>83386</v>
      </c>
      <c r="L68" s="127"/>
      <c r="M68" s="127"/>
      <c r="N68" s="158"/>
      <c r="O68" s="158"/>
      <c r="P68" s="127"/>
      <c r="Q68" s="127"/>
      <c r="R68" s="127"/>
      <c r="S68" s="127"/>
      <c r="T68" s="127"/>
      <c r="U68" s="127"/>
    </row>
    <row r="69" spans="2:21" ht="12" customHeight="1">
      <c r="B69" s="143" t="s">
        <v>112</v>
      </c>
      <c r="C69" s="92">
        <v>32901</v>
      </c>
      <c r="D69" s="92">
        <v>23806</v>
      </c>
      <c r="E69" s="92">
        <v>22518</v>
      </c>
      <c r="F69" s="92">
        <v>11215</v>
      </c>
      <c r="G69" s="92">
        <v>9470</v>
      </c>
      <c r="H69" s="92">
        <v>3378</v>
      </c>
      <c r="I69" s="92">
        <v>1636</v>
      </c>
      <c r="J69" s="92">
        <v>809</v>
      </c>
      <c r="K69" s="92">
        <v>105733</v>
      </c>
      <c r="L69" s="127"/>
      <c r="M69" s="30"/>
      <c r="N69" s="30"/>
      <c r="O69" s="30"/>
      <c r="P69" s="127"/>
      <c r="Q69" s="127"/>
      <c r="R69" s="127"/>
      <c r="S69" s="127"/>
      <c r="T69" s="127"/>
      <c r="U69" s="127"/>
    </row>
    <row r="70" spans="2:21" ht="3" customHeight="1">
      <c r="B70" s="143"/>
      <c r="C70" s="144"/>
      <c r="D70" s="144"/>
      <c r="E70" s="144"/>
      <c r="F70" s="144"/>
      <c r="G70" s="144"/>
      <c r="H70" s="144"/>
      <c r="I70" s="144"/>
      <c r="J70" s="32"/>
      <c r="K70" s="144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  <row r="71" spans="1:21" ht="12" customHeight="1">
      <c r="A71" s="28" t="s">
        <v>23</v>
      </c>
      <c r="B71" s="143"/>
      <c r="C71" s="144"/>
      <c r="D71" s="144"/>
      <c r="E71" s="144"/>
      <c r="F71" s="144"/>
      <c r="G71" s="144"/>
      <c r="H71" s="144"/>
      <c r="I71" s="144"/>
      <c r="J71" s="32"/>
      <c r="K71" s="144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2:21" ht="12" customHeight="1">
      <c r="B72" s="143" t="s">
        <v>86</v>
      </c>
      <c r="C72" s="155">
        <v>19333</v>
      </c>
      <c r="D72" s="155">
        <v>13366</v>
      </c>
      <c r="E72" s="155">
        <v>7194</v>
      </c>
      <c r="F72" s="155">
        <v>6005</v>
      </c>
      <c r="G72" s="155">
        <v>7047</v>
      </c>
      <c r="H72" s="155">
        <v>1238</v>
      </c>
      <c r="I72" s="155">
        <v>207</v>
      </c>
      <c r="J72" s="155">
        <v>271</v>
      </c>
      <c r="K72" s="188">
        <v>54661</v>
      </c>
      <c r="L72" s="127"/>
      <c r="M72" s="189">
        <f>K72*100/K$76</f>
        <v>82.5757232419367</v>
      </c>
      <c r="N72" s="127"/>
      <c r="O72" s="127"/>
      <c r="P72" s="127"/>
      <c r="Q72" s="127"/>
      <c r="R72" s="127"/>
      <c r="S72" s="127"/>
      <c r="T72" s="127"/>
      <c r="U72" s="127"/>
    </row>
    <row r="73" spans="2:21" ht="12" customHeight="1">
      <c r="B73" s="143" t="s">
        <v>87</v>
      </c>
      <c r="C73" s="194">
        <v>913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0" t="s">
        <v>17</v>
      </c>
      <c r="J73" s="190" t="s">
        <v>17</v>
      </c>
      <c r="K73" s="188">
        <v>913</v>
      </c>
      <c r="L73" s="127"/>
      <c r="M73" s="189">
        <f>K73*100/K$76</f>
        <v>1.379258252133847</v>
      </c>
      <c r="N73" s="127"/>
      <c r="O73" s="127"/>
      <c r="P73" s="127"/>
      <c r="Q73" s="127"/>
      <c r="R73" s="127"/>
      <c r="S73" s="127"/>
      <c r="T73" s="127"/>
      <c r="U73" s="127"/>
    </row>
    <row r="74" spans="2:21" ht="12" customHeight="1">
      <c r="B74" s="150" t="s">
        <v>113</v>
      </c>
      <c r="C74" s="151">
        <v>20246</v>
      </c>
      <c r="D74" s="151">
        <v>13366</v>
      </c>
      <c r="E74" s="151">
        <v>7194</v>
      </c>
      <c r="F74" s="151">
        <v>6005</v>
      </c>
      <c r="G74" s="151">
        <v>7047</v>
      </c>
      <c r="H74" s="151">
        <v>1238</v>
      </c>
      <c r="I74" s="151">
        <v>207</v>
      </c>
      <c r="J74" s="151">
        <v>271</v>
      </c>
      <c r="K74" s="151">
        <v>55574</v>
      </c>
      <c r="L74" s="127"/>
      <c r="M74" s="189">
        <f>K75*100/K$76</f>
        <v>16.045018505929452</v>
      </c>
      <c r="N74" s="127"/>
      <c r="O74" s="127"/>
      <c r="P74" s="127"/>
      <c r="Q74" s="127"/>
      <c r="R74" s="127"/>
      <c r="S74" s="127"/>
      <c r="T74" s="127"/>
      <c r="U74" s="127"/>
    </row>
    <row r="75" spans="2:21" ht="12" customHeight="1">
      <c r="B75" s="143" t="s">
        <v>89</v>
      </c>
      <c r="C75" s="194">
        <v>2457</v>
      </c>
      <c r="D75" s="194">
        <v>3041</v>
      </c>
      <c r="E75" s="194">
        <v>2604</v>
      </c>
      <c r="F75" s="194">
        <v>921</v>
      </c>
      <c r="G75" s="194">
        <v>793</v>
      </c>
      <c r="H75" s="194" t="s">
        <v>51</v>
      </c>
      <c r="I75" s="194" t="s">
        <v>51</v>
      </c>
      <c r="J75" s="194" t="s">
        <v>51</v>
      </c>
      <c r="K75" s="188">
        <v>10621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2:21" ht="12" customHeight="1">
      <c r="B76" s="152" t="s">
        <v>90</v>
      </c>
      <c r="C76" s="155">
        <v>22703</v>
      </c>
      <c r="D76" s="155">
        <v>16407</v>
      </c>
      <c r="E76" s="155">
        <v>9798</v>
      </c>
      <c r="F76" s="155">
        <v>6926</v>
      </c>
      <c r="G76" s="155">
        <v>7840</v>
      </c>
      <c r="H76" s="194" t="s">
        <v>51</v>
      </c>
      <c r="I76" s="194" t="s">
        <v>51</v>
      </c>
      <c r="J76" s="194" t="s">
        <v>51</v>
      </c>
      <c r="K76" s="155">
        <v>66195</v>
      </c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2:21" ht="12" customHeight="1" hidden="1">
      <c r="B77" s="143" t="s">
        <v>109</v>
      </c>
      <c r="C77" s="155">
        <v>0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2" customHeight="1" hidden="1">
      <c r="A78" s="153" t="s">
        <v>92</v>
      </c>
      <c r="B78" s="154"/>
      <c r="C78" s="155">
        <v>22703</v>
      </c>
      <c r="D78" s="155">
        <v>16407</v>
      </c>
      <c r="E78" s="155">
        <v>9798</v>
      </c>
      <c r="F78" s="155">
        <v>6926</v>
      </c>
      <c r="G78" s="155">
        <v>7840</v>
      </c>
      <c r="H78" s="155">
        <v>1983</v>
      </c>
      <c r="I78" s="155">
        <v>227</v>
      </c>
      <c r="J78" s="155">
        <v>311</v>
      </c>
      <c r="K78" s="155">
        <v>66195</v>
      </c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  <row r="79" spans="1:21" ht="3.75" customHeight="1">
      <c r="A79" s="54"/>
      <c r="B79" s="150"/>
      <c r="C79" s="92"/>
      <c r="D79" s="92"/>
      <c r="E79" s="92"/>
      <c r="F79" s="92"/>
      <c r="G79" s="92"/>
      <c r="H79" s="92"/>
      <c r="I79" s="92"/>
      <c r="J79" s="32"/>
      <c r="K79" s="92"/>
      <c r="L79" s="127"/>
      <c r="M79" s="127"/>
      <c r="N79" s="127"/>
      <c r="O79" s="127"/>
      <c r="P79" s="127"/>
      <c r="Q79" s="127"/>
      <c r="R79" s="127"/>
      <c r="S79" s="127"/>
      <c r="T79" s="127"/>
      <c r="U79" s="127"/>
    </row>
    <row r="80" spans="1:21" ht="12" customHeight="1">
      <c r="A80" s="28" t="s">
        <v>114</v>
      </c>
      <c r="B80" s="143"/>
      <c r="C80" s="92"/>
      <c r="D80" s="92"/>
      <c r="E80" s="92"/>
      <c r="F80" s="92"/>
      <c r="G80" s="92"/>
      <c r="H80" s="92"/>
      <c r="I80" s="92"/>
      <c r="J80" s="32"/>
      <c r="K80" s="92"/>
      <c r="L80" s="127"/>
      <c r="M80" s="127"/>
      <c r="N80" s="127"/>
      <c r="O80" s="127"/>
      <c r="P80" s="127"/>
      <c r="Q80" s="127"/>
      <c r="R80" s="127"/>
      <c r="S80" s="127"/>
      <c r="T80" s="127"/>
      <c r="U80" s="127"/>
    </row>
    <row r="81" spans="2:21" ht="12" customHeight="1">
      <c r="B81" s="143" t="s">
        <v>86</v>
      </c>
      <c r="C81" s="92">
        <v>38263</v>
      </c>
      <c r="D81" s="92">
        <v>30301</v>
      </c>
      <c r="E81" s="92">
        <v>24418</v>
      </c>
      <c r="F81" s="92">
        <v>12386</v>
      </c>
      <c r="G81" s="92">
        <v>12180</v>
      </c>
      <c r="H81" s="92">
        <v>3456</v>
      </c>
      <c r="I81" s="92">
        <v>1443</v>
      </c>
      <c r="J81" s="92">
        <v>1080</v>
      </c>
      <c r="K81" s="92">
        <v>123527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</row>
    <row r="82" spans="2:21" ht="12" customHeight="1">
      <c r="B82" s="143" t="s">
        <v>87</v>
      </c>
      <c r="C82" s="92">
        <v>8229</v>
      </c>
      <c r="D82" s="92">
        <v>432</v>
      </c>
      <c r="E82" s="92">
        <v>462</v>
      </c>
      <c r="F82" s="92">
        <v>1920</v>
      </c>
      <c r="G82" s="92">
        <v>2459</v>
      </c>
      <c r="H82" s="92">
        <v>278</v>
      </c>
      <c r="I82" s="195" t="s">
        <v>17</v>
      </c>
      <c r="J82" s="195" t="s">
        <v>17</v>
      </c>
      <c r="K82" s="92">
        <v>13780</v>
      </c>
      <c r="L82" s="127"/>
      <c r="M82" s="127"/>
      <c r="N82" s="127"/>
      <c r="O82" s="127"/>
      <c r="P82" s="127"/>
      <c r="Q82" s="127"/>
      <c r="R82" s="127"/>
      <c r="S82" s="127"/>
      <c r="T82" s="127"/>
      <c r="U82" s="127"/>
    </row>
    <row r="83" spans="2:21" ht="12" customHeight="1">
      <c r="B83" s="143" t="s">
        <v>89</v>
      </c>
      <c r="C83" s="92">
        <v>8853</v>
      </c>
      <c r="D83" s="92">
        <v>8837</v>
      </c>
      <c r="E83" s="92">
        <v>7436</v>
      </c>
      <c r="F83" s="92">
        <v>3615</v>
      </c>
      <c r="G83" s="92">
        <v>2671</v>
      </c>
      <c r="H83" s="155" t="s">
        <v>51</v>
      </c>
      <c r="I83" s="155" t="s">
        <v>51</v>
      </c>
      <c r="J83" s="155" t="s">
        <v>51</v>
      </c>
      <c r="K83" s="92">
        <v>32968</v>
      </c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2:21" ht="12" customHeight="1">
      <c r="B84" s="152" t="s">
        <v>90</v>
      </c>
      <c r="C84" s="92">
        <v>55345</v>
      </c>
      <c r="D84" s="92">
        <v>39570</v>
      </c>
      <c r="E84" s="92">
        <v>32316</v>
      </c>
      <c r="F84" s="92">
        <v>17921</v>
      </c>
      <c r="G84" s="92">
        <v>17310</v>
      </c>
      <c r="H84" s="155" t="s">
        <v>51</v>
      </c>
      <c r="I84" s="155" t="s">
        <v>51</v>
      </c>
      <c r="J84" s="155" t="s">
        <v>51</v>
      </c>
      <c r="K84" s="92">
        <v>170275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2:21" ht="12" customHeight="1">
      <c r="B85" s="143" t="s">
        <v>109</v>
      </c>
      <c r="C85" s="92">
        <v>259</v>
      </c>
      <c r="D85" s="92">
        <v>643</v>
      </c>
      <c r="E85" s="148" t="s">
        <v>17</v>
      </c>
      <c r="F85" s="92">
        <v>220</v>
      </c>
      <c r="G85" s="155" t="s">
        <v>110</v>
      </c>
      <c r="H85" s="155">
        <v>508</v>
      </c>
      <c r="I85" s="92">
        <v>23</v>
      </c>
      <c r="J85" s="148" t="s">
        <v>17</v>
      </c>
      <c r="K85" s="92">
        <v>1653</v>
      </c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2:21" ht="12" customHeight="1">
      <c r="B86" s="143" t="s">
        <v>111</v>
      </c>
      <c r="C86" s="92">
        <v>46751</v>
      </c>
      <c r="D86" s="92">
        <v>31376</v>
      </c>
      <c r="E86" s="92">
        <v>24880</v>
      </c>
      <c r="F86" s="92">
        <v>14526</v>
      </c>
      <c r="G86" s="92">
        <v>14639</v>
      </c>
      <c r="H86" s="92">
        <v>4242</v>
      </c>
      <c r="I86" s="92">
        <v>1466</v>
      </c>
      <c r="J86" s="92">
        <v>1080</v>
      </c>
      <c r="K86" s="92">
        <v>138960</v>
      </c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7" spans="2:21" ht="12" customHeight="1">
      <c r="B87" s="143" t="s">
        <v>112</v>
      </c>
      <c r="C87" s="92">
        <v>55604</v>
      </c>
      <c r="D87" s="92">
        <v>40213</v>
      </c>
      <c r="E87" s="92">
        <v>32316</v>
      </c>
      <c r="F87" s="92">
        <v>18141</v>
      </c>
      <c r="G87" s="92">
        <v>17310</v>
      </c>
      <c r="H87" s="92">
        <v>5361</v>
      </c>
      <c r="I87" s="92">
        <v>1863</v>
      </c>
      <c r="J87" s="92">
        <v>1120</v>
      </c>
      <c r="K87" s="92">
        <v>171928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</row>
    <row r="88" spans="1:21" ht="3" customHeight="1">
      <c r="A88" s="24"/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27"/>
      <c r="M88" s="127"/>
      <c r="N88" s="127"/>
      <c r="O88" s="127"/>
      <c r="P88" s="127"/>
      <c r="Q88" s="127"/>
      <c r="R88" s="127"/>
      <c r="S88" s="127"/>
      <c r="T88" s="127"/>
      <c r="U88" s="127"/>
    </row>
    <row r="89" spans="1:21" ht="12" customHeight="1">
      <c r="A89" s="27" t="s">
        <v>115</v>
      </c>
      <c r="B89" s="129"/>
      <c r="C89" s="92"/>
      <c r="D89" s="92"/>
      <c r="E89" s="92"/>
      <c r="F89" s="92"/>
      <c r="G89" s="92"/>
      <c r="H89" s="92"/>
      <c r="I89" s="92"/>
      <c r="J89" s="32"/>
      <c r="K89" s="92"/>
      <c r="L89" s="127"/>
      <c r="M89" s="127"/>
      <c r="N89" s="127"/>
      <c r="O89" s="127"/>
      <c r="P89" s="127"/>
      <c r="Q89" s="127"/>
      <c r="R89" s="127"/>
      <c r="S89" s="127"/>
      <c r="T89" s="127"/>
      <c r="U89" s="127"/>
    </row>
    <row r="90" spans="2:21" ht="12" customHeight="1">
      <c r="B90" s="143" t="s">
        <v>86</v>
      </c>
      <c r="C90" s="180">
        <v>49.473381595797505</v>
      </c>
      <c r="D90" s="180">
        <v>55.88924457938682</v>
      </c>
      <c r="E90" s="180">
        <v>70.53812761077893</v>
      </c>
      <c r="F90" s="180">
        <v>51.517842725658</v>
      </c>
      <c r="G90" s="180">
        <v>42.142857142857146</v>
      </c>
      <c r="H90" s="180">
        <v>64.17824074074075</v>
      </c>
      <c r="I90" s="180">
        <v>85.65488565488566</v>
      </c>
      <c r="J90" s="180">
        <v>74.9074074074074</v>
      </c>
      <c r="K90" s="180">
        <v>55.74975511426651</v>
      </c>
      <c r="L90" s="127"/>
      <c r="M90" s="127"/>
      <c r="N90" s="127"/>
      <c r="O90" s="127"/>
      <c r="P90" s="127"/>
      <c r="Q90" s="127"/>
      <c r="R90" s="127"/>
      <c r="S90" s="127"/>
      <c r="T90" s="127"/>
      <c r="U90" s="127"/>
    </row>
    <row r="91" spans="2:21" ht="12" customHeight="1">
      <c r="B91" s="143" t="s">
        <v>87</v>
      </c>
      <c r="C91" s="180">
        <v>88.90509174869365</v>
      </c>
      <c r="D91" s="180">
        <v>100</v>
      </c>
      <c r="E91" s="180">
        <v>100</v>
      </c>
      <c r="F91" s="180">
        <v>100</v>
      </c>
      <c r="G91" s="180">
        <v>100</v>
      </c>
      <c r="H91" s="180">
        <v>100</v>
      </c>
      <c r="I91" s="195" t="s">
        <v>17</v>
      </c>
      <c r="J91" s="195" t="s">
        <v>17</v>
      </c>
      <c r="K91" s="180">
        <v>93.3744557329463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</row>
    <row r="92" spans="2:21" ht="12" customHeight="1">
      <c r="B92" s="143" t="s">
        <v>89</v>
      </c>
      <c r="C92" s="180">
        <v>72.2466960352423</v>
      </c>
      <c r="D92" s="180">
        <v>65.58786918637547</v>
      </c>
      <c r="E92" s="180">
        <v>64.98117267348037</v>
      </c>
      <c r="F92" s="180">
        <v>74.52282157676349</v>
      </c>
      <c r="G92" s="180">
        <v>70.31074503931112</v>
      </c>
      <c r="H92" s="196" t="s">
        <v>51</v>
      </c>
      <c r="I92" s="196" t="s">
        <v>51</v>
      </c>
      <c r="J92" s="196" t="s">
        <v>51</v>
      </c>
      <c r="K92" s="180">
        <v>67.78391167192429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</row>
    <row r="93" spans="2:21" ht="12" customHeight="1">
      <c r="B93" s="152" t="s">
        <v>90</v>
      </c>
      <c r="C93" s="180">
        <v>58.97913090613425</v>
      </c>
      <c r="D93" s="180">
        <v>58.53677028051554</v>
      </c>
      <c r="E93" s="180">
        <v>69.68065354623097</v>
      </c>
      <c r="F93" s="180">
        <v>61.35260309134535</v>
      </c>
      <c r="G93" s="180">
        <v>54.70826112073946</v>
      </c>
      <c r="H93" s="196" t="s">
        <v>51</v>
      </c>
      <c r="I93" s="196" t="s">
        <v>51</v>
      </c>
      <c r="J93" s="196" t="s">
        <v>51</v>
      </c>
      <c r="K93" s="180">
        <v>61.124651299368665</v>
      </c>
      <c r="L93" s="127"/>
      <c r="M93" s="127"/>
      <c r="N93" s="127"/>
      <c r="O93" s="127"/>
      <c r="P93" s="127"/>
      <c r="Q93" s="127"/>
      <c r="R93" s="127"/>
      <c r="S93" s="127"/>
      <c r="T93" s="127"/>
      <c r="U93" s="127"/>
    </row>
    <row r="94" spans="2:21" ht="12" customHeight="1">
      <c r="B94" s="143" t="s">
        <v>109</v>
      </c>
      <c r="C94" s="180">
        <v>100</v>
      </c>
      <c r="D94" s="180">
        <v>100</v>
      </c>
      <c r="E94" s="197" t="s">
        <v>17</v>
      </c>
      <c r="F94" s="180">
        <v>100</v>
      </c>
      <c r="G94" s="196" t="s">
        <v>110</v>
      </c>
      <c r="H94" s="180">
        <v>100</v>
      </c>
      <c r="I94" s="180">
        <v>100</v>
      </c>
      <c r="J94" s="197" t="s">
        <v>17</v>
      </c>
      <c r="K94" s="180">
        <v>100</v>
      </c>
      <c r="L94" s="127"/>
      <c r="M94" s="127"/>
      <c r="N94" s="127"/>
      <c r="O94" s="127"/>
      <c r="P94" s="127"/>
      <c r="Q94" s="127"/>
      <c r="R94" s="127"/>
      <c r="S94" s="127"/>
      <c r="T94" s="127"/>
      <c r="U94" s="127"/>
    </row>
    <row r="95" spans="2:21" ht="12" customHeight="1">
      <c r="B95" s="143" t="s">
        <v>111</v>
      </c>
      <c r="C95" s="180">
        <v>56.69397446043935</v>
      </c>
      <c r="D95" s="180">
        <v>57.400560938296785</v>
      </c>
      <c r="E95" s="180">
        <v>71.08520900321544</v>
      </c>
      <c r="F95" s="180">
        <v>58.66033319564918</v>
      </c>
      <c r="G95" s="180">
        <v>51.861465947127535</v>
      </c>
      <c r="H95" s="180">
        <v>70.81565299387081</v>
      </c>
      <c r="I95" s="180">
        <v>85.87994542974079</v>
      </c>
      <c r="J95" s="180">
        <v>74.9074074074074</v>
      </c>
      <c r="K95" s="180">
        <v>60.00719631548647</v>
      </c>
      <c r="L95" s="127"/>
      <c r="M95" s="127"/>
      <c r="N95" s="127"/>
      <c r="O95" s="127"/>
      <c r="P95" s="127"/>
      <c r="Q95" s="127"/>
      <c r="R95" s="127"/>
      <c r="S95" s="127"/>
      <c r="T95" s="127"/>
      <c r="U95" s="127"/>
    </row>
    <row r="96" spans="2:21" ht="12" customHeight="1">
      <c r="B96" s="143" t="s">
        <v>112</v>
      </c>
      <c r="C96" s="180">
        <v>59.170203582476084</v>
      </c>
      <c r="D96" s="180">
        <v>59.1997612712307</v>
      </c>
      <c r="E96" s="180">
        <v>69.68065354623097</v>
      </c>
      <c r="F96" s="180">
        <v>61.821288793341054</v>
      </c>
      <c r="G96" s="180">
        <v>54.70826112073946</v>
      </c>
      <c r="H96" s="180">
        <v>63.01063234471181</v>
      </c>
      <c r="I96" s="180">
        <v>87.81535158346753</v>
      </c>
      <c r="J96" s="180">
        <v>72.23214285714286</v>
      </c>
      <c r="K96" s="180">
        <v>61.49841794239449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</row>
    <row r="97" spans="1:21" ht="3" customHeight="1">
      <c r="A97" s="198"/>
      <c r="B97" s="199"/>
      <c r="C97" s="200"/>
      <c r="D97" s="200"/>
      <c r="E97" s="200"/>
      <c r="F97" s="200"/>
      <c r="G97" s="200"/>
      <c r="H97" s="200"/>
      <c r="I97" s="200"/>
      <c r="J97" s="201"/>
      <c r="K97" s="200"/>
      <c r="L97" s="127"/>
      <c r="M97" s="127"/>
      <c r="N97" s="127"/>
      <c r="O97" s="127"/>
      <c r="P97" s="127"/>
      <c r="Q97" s="127"/>
      <c r="R97" s="127"/>
      <c r="S97" s="127"/>
      <c r="T97" s="127"/>
      <c r="U97" s="127"/>
    </row>
    <row r="98" spans="1:21" ht="14.25" customHeight="1">
      <c r="A98" s="54"/>
      <c r="B98" s="143"/>
      <c r="C98" s="155"/>
      <c r="D98" s="155"/>
      <c r="E98" s="155"/>
      <c r="F98" s="155"/>
      <c r="G98" s="155"/>
      <c r="H98" s="155"/>
      <c r="I98" s="155"/>
      <c r="J98" s="32"/>
      <c r="K98" s="175" t="s">
        <v>36</v>
      </c>
      <c r="L98" s="127"/>
      <c r="M98" s="127"/>
      <c r="N98" s="127"/>
      <c r="O98" s="127"/>
      <c r="P98" s="127"/>
      <c r="Q98" s="127"/>
      <c r="R98" s="127"/>
      <c r="S98" s="127"/>
      <c r="T98" s="127"/>
      <c r="U98" s="127"/>
    </row>
    <row r="99" spans="1:21" ht="16.5" customHeight="1">
      <c r="A99" s="125" t="s">
        <v>166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7"/>
      <c r="M99" s="127"/>
      <c r="N99" s="127"/>
      <c r="O99" s="127"/>
      <c r="P99" s="127"/>
      <c r="Q99" s="127"/>
      <c r="R99" s="127"/>
      <c r="S99" s="127"/>
      <c r="T99" s="127"/>
      <c r="U99" s="127"/>
    </row>
    <row r="100" spans="1:21" ht="3" customHeight="1">
      <c r="A100" s="8"/>
      <c r="B100" s="129"/>
      <c r="C100" s="127"/>
      <c r="D100" s="127"/>
      <c r="E100" s="127"/>
      <c r="F100" s="127"/>
      <c r="G100" s="127"/>
      <c r="H100" s="127"/>
      <c r="I100" s="127"/>
      <c r="J100" s="130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</row>
    <row r="101" spans="1:21" ht="15" customHeight="1">
      <c r="A101" s="202"/>
      <c r="B101" s="203"/>
      <c r="C101" s="134" t="s">
        <v>78</v>
      </c>
      <c r="D101" s="134" t="s">
        <v>164</v>
      </c>
      <c r="E101" s="134" t="s">
        <v>79</v>
      </c>
      <c r="F101" s="134" t="s">
        <v>80</v>
      </c>
      <c r="G101" s="134" t="s">
        <v>81</v>
      </c>
      <c r="H101" s="134" t="s">
        <v>82</v>
      </c>
      <c r="I101" s="134" t="s">
        <v>83</v>
      </c>
      <c r="J101" s="134" t="s">
        <v>84</v>
      </c>
      <c r="K101" s="134" t="s">
        <v>15</v>
      </c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</row>
    <row r="102" spans="1:21" ht="3" customHeight="1">
      <c r="A102" s="54"/>
      <c r="B102" s="143"/>
      <c r="C102" s="155"/>
      <c r="D102" s="155"/>
      <c r="E102" s="155"/>
      <c r="F102" s="155"/>
      <c r="G102" s="155"/>
      <c r="H102" s="155"/>
      <c r="I102" s="155"/>
      <c r="J102" s="32"/>
      <c r="K102" s="155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</row>
    <row r="103" spans="1:21" ht="12.75" customHeight="1">
      <c r="A103" s="27" t="s">
        <v>167</v>
      </c>
      <c r="B103" s="154"/>
      <c r="C103" s="155"/>
      <c r="D103" s="155"/>
      <c r="E103" s="155"/>
      <c r="F103" s="155"/>
      <c r="G103" s="155"/>
      <c r="H103" s="155"/>
      <c r="I103" s="155"/>
      <c r="J103" s="32"/>
      <c r="K103" s="155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</row>
    <row r="104" spans="2:21" ht="12" customHeight="1">
      <c r="B104" s="143" t="s">
        <v>86</v>
      </c>
      <c r="C104" s="204">
        <v>5.805286403934437</v>
      </c>
      <c r="D104" s="204">
        <v>6.248340188629927</v>
      </c>
      <c r="E104" s="204">
        <v>6.808298851652692</v>
      </c>
      <c r="F104" s="204">
        <v>6.578585618705317</v>
      </c>
      <c r="G104" s="204">
        <v>7.972333911760953</v>
      </c>
      <c r="H104" s="204">
        <v>7.457233667712431</v>
      </c>
      <c r="I104" s="204">
        <v>4.528877526395456</v>
      </c>
      <c r="J104" s="204">
        <v>5.673348302479397</v>
      </c>
      <c r="K104" s="204">
        <v>6.363337613476598</v>
      </c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</row>
    <row r="105" spans="2:21" ht="12" customHeight="1">
      <c r="B105" s="143" t="s">
        <v>87</v>
      </c>
      <c r="C105" s="204">
        <v>1.2553413761104681</v>
      </c>
      <c r="D105" s="204">
        <v>0.08930892930433977</v>
      </c>
      <c r="E105" s="204">
        <v>0.128286717824422</v>
      </c>
      <c r="F105" s="204">
        <v>1.008361689574897</v>
      </c>
      <c r="G105" s="204">
        <v>1.647844305446897</v>
      </c>
      <c r="H105" s="204">
        <v>0.614144282313023</v>
      </c>
      <c r="I105" s="195" t="s">
        <v>17</v>
      </c>
      <c r="J105" s="195" t="s">
        <v>17</v>
      </c>
      <c r="K105" s="204">
        <v>0.7109082281859157</v>
      </c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</row>
    <row r="106" spans="2:21" ht="12" customHeight="1">
      <c r="B106" s="143" t="s">
        <v>88</v>
      </c>
      <c r="C106" s="204">
        <v>7.057650445890578</v>
      </c>
      <c r="D106" s="204">
        <v>6.339036812656765</v>
      </c>
      <c r="E106" s="204">
        <v>6.934242764119976</v>
      </c>
      <c r="F106" s="204">
        <v>7.589738239118806</v>
      </c>
      <c r="G106" s="204">
        <v>9.604271521880047</v>
      </c>
      <c r="H106" s="204">
        <v>8.075945301872554</v>
      </c>
      <c r="I106" s="204">
        <v>4.509977940063089</v>
      </c>
      <c r="J106" s="204">
        <v>5.6250324082018235</v>
      </c>
      <c r="K106" s="204">
        <v>7.074244449165348</v>
      </c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</row>
    <row r="107" spans="2:21" ht="12" customHeight="1">
      <c r="B107" s="143" t="s">
        <v>89</v>
      </c>
      <c r="C107" s="204">
        <v>1.3408495518008188</v>
      </c>
      <c r="D107" s="204">
        <v>1.8255602988254327</v>
      </c>
      <c r="E107" s="204">
        <v>2.076857283184625</v>
      </c>
      <c r="F107" s="204">
        <v>1.9346978848265681</v>
      </c>
      <c r="G107" s="204">
        <v>1.7131863240386238</v>
      </c>
      <c r="H107" s="204" t="s">
        <v>51</v>
      </c>
      <c r="I107" s="204" t="s">
        <v>51</v>
      </c>
      <c r="J107" s="204" t="s">
        <v>51</v>
      </c>
      <c r="K107" s="204">
        <v>1.6982224502452965</v>
      </c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</row>
    <row r="108" spans="2:21" ht="12" customHeight="1">
      <c r="B108" s="152" t="s">
        <v>90</v>
      </c>
      <c r="C108" s="204">
        <v>8.397847799265389</v>
      </c>
      <c r="D108" s="204">
        <v>8.164217993336361</v>
      </c>
      <c r="E108" s="204">
        <v>9.010397922867355</v>
      </c>
      <c r="F108" s="204">
        <v>9.523646176306197</v>
      </c>
      <c r="G108" s="204">
        <v>11.306570798715564</v>
      </c>
      <c r="H108" s="204" t="s">
        <v>51</v>
      </c>
      <c r="I108" s="204" t="s">
        <v>51</v>
      </c>
      <c r="J108" s="204" t="s">
        <v>51</v>
      </c>
      <c r="K108" s="204">
        <v>8.772466846440295</v>
      </c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</row>
    <row r="109" spans="1:21" ht="10.5" customHeight="1" hidden="1">
      <c r="A109" s="165" t="s">
        <v>95</v>
      </c>
      <c r="B109" s="154"/>
      <c r="C109" s="166">
        <v>235.25518060183074</v>
      </c>
      <c r="D109" s="166">
        <v>198.92209530366404</v>
      </c>
      <c r="E109" s="166">
        <v>179.7665152357357</v>
      </c>
      <c r="F109" s="166">
        <v>133.86933928274988</v>
      </c>
      <c r="G109" s="166">
        <v>131.56747318391427</v>
      </c>
      <c r="H109" s="166">
        <v>69.66347680097513</v>
      </c>
      <c r="I109" s="166">
        <v>42.89522117905443</v>
      </c>
      <c r="J109" s="166">
        <v>33.46640106136302</v>
      </c>
      <c r="K109" s="166">
        <v>412.6439142893059</v>
      </c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</row>
    <row r="110" spans="1:21" ht="10.5" customHeight="1" hidden="1">
      <c r="A110" s="165" t="s">
        <v>96</v>
      </c>
      <c r="B110" s="154"/>
      <c r="C110" s="167">
        <v>8.327882149010833</v>
      </c>
      <c r="D110" s="167">
        <v>8.083775108183199</v>
      </c>
      <c r="E110" s="167">
        <v>8.912157269397152</v>
      </c>
      <c r="F110" s="167">
        <v>9.384209120699802</v>
      </c>
      <c r="G110" s="167">
        <v>11.138133431719053</v>
      </c>
      <c r="H110" s="167">
        <v>10.145489317677683</v>
      </c>
      <c r="I110" s="167">
        <v>5.521746656336032</v>
      </c>
      <c r="J110" s="167">
        <v>5.590316797391393</v>
      </c>
      <c r="K110" s="167">
        <v>8.730798874555537</v>
      </c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</row>
    <row r="111" spans="1:21" ht="10.5" customHeight="1" hidden="1">
      <c r="A111" s="165" t="s">
        <v>97</v>
      </c>
      <c r="B111" s="154"/>
      <c r="C111" s="167">
        <v>8.467813449519944</v>
      </c>
      <c r="D111" s="167">
        <v>8.244660878489524</v>
      </c>
      <c r="E111" s="167">
        <v>9.108638576337558</v>
      </c>
      <c r="F111" s="167">
        <v>9.663083231912593</v>
      </c>
      <c r="G111" s="167">
        <v>11.475008165712074</v>
      </c>
      <c r="H111" s="167">
        <v>10.732908457793744</v>
      </c>
      <c r="I111" s="167">
        <v>6.050514946072613</v>
      </c>
      <c r="J111" s="167">
        <v>6.285859325498418</v>
      </c>
      <c r="K111" s="167">
        <v>8.814134818325053</v>
      </c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</row>
    <row r="112" spans="1:21" ht="12" customHeight="1">
      <c r="A112" s="168" t="s">
        <v>98</v>
      </c>
      <c r="B112" s="154"/>
      <c r="C112" s="169" t="s">
        <v>116</v>
      </c>
      <c r="D112" s="169" t="s">
        <v>117</v>
      </c>
      <c r="E112" s="169" t="s">
        <v>118</v>
      </c>
      <c r="F112" s="169" t="s">
        <v>119</v>
      </c>
      <c r="G112" s="169" t="s">
        <v>120</v>
      </c>
      <c r="H112" s="169" t="s">
        <v>121</v>
      </c>
      <c r="I112" s="169" t="s">
        <v>122</v>
      </c>
      <c r="J112" s="169" t="s">
        <v>123</v>
      </c>
      <c r="K112" s="169" t="s">
        <v>124</v>
      </c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</row>
    <row r="113" spans="2:21" ht="12" customHeight="1">
      <c r="B113" s="143" t="s">
        <v>109</v>
      </c>
      <c r="C113" s="204">
        <v>0.0393903349501621</v>
      </c>
      <c r="D113" s="204">
        <v>0.13382656992302994</v>
      </c>
      <c r="E113" s="205" t="s">
        <v>17</v>
      </c>
      <c r="F113" s="204">
        <v>0.11571888516426032</v>
      </c>
      <c r="G113" s="204" t="s">
        <v>110</v>
      </c>
      <c r="H113" s="204">
        <v>1.0767388378427072</v>
      </c>
      <c r="I113" s="204">
        <v>0.07202873633411312</v>
      </c>
      <c r="J113" s="206" t="s">
        <v>17</v>
      </c>
      <c r="K113" s="204">
        <v>0.08514807420090618</v>
      </c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</row>
    <row r="114" spans="2:21" ht="12" customHeight="1">
      <c r="B114" s="143" t="s">
        <v>111</v>
      </c>
      <c r="C114" s="207">
        <v>7.09704078084074</v>
      </c>
      <c r="D114" s="207">
        <v>6.472863382579795</v>
      </c>
      <c r="E114" s="207">
        <v>6.934242764119976</v>
      </c>
      <c r="F114" s="207">
        <v>7.7054571242830665</v>
      </c>
      <c r="G114" s="207">
        <v>9.604271521880047</v>
      </c>
      <c r="H114" s="207">
        <v>9.152684139715262</v>
      </c>
      <c r="I114" s="207">
        <v>4.582006676397202</v>
      </c>
      <c r="J114" s="207">
        <v>5.6250324082018235</v>
      </c>
      <c r="K114" s="207">
        <v>7.159392523366254</v>
      </c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</row>
    <row r="115" spans="2:21" ht="12" customHeight="1">
      <c r="B115" s="143" t="s">
        <v>112</v>
      </c>
      <c r="C115" s="196">
        <v>8.437238134215551</v>
      </c>
      <c r="D115" s="196">
        <v>8.298044563259392</v>
      </c>
      <c r="E115" s="196">
        <v>9.010397922867355</v>
      </c>
      <c r="F115" s="196">
        <v>9.639365061470457</v>
      </c>
      <c r="G115" s="196">
        <v>11.306570798715564</v>
      </c>
      <c r="H115" s="196">
        <v>11.515937725578421</v>
      </c>
      <c r="I115" s="196">
        <v>5.858159537538436</v>
      </c>
      <c r="J115" s="196">
        <v>5.938088061444906</v>
      </c>
      <c r="K115" s="196">
        <v>8.857614920641202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</row>
    <row r="116" spans="1:21" ht="3" customHeight="1">
      <c r="A116" s="208"/>
      <c r="B116" s="141"/>
      <c r="C116" s="209"/>
      <c r="D116" s="209"/>
      <c r="E116" s="209"/>
      <c r="F116" s="209"/>
      <c r="G116" s="209"/>
      <c r="H116" s="209"/>
      <c r="I116" s="209"/>
      <c r="J116" s="210"/>
      <c r="K116" s="209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</row>
    <row r="117" spans="1:21" ht="15" customHeight="1">
      <c r="A117" s="211"/>
      <c r="B117" s="136"/>
      <c r="C117" s="212" t="s">
        <v>125</v>
      </c>
      <c r="D117" s="213"/>
      <c r="E117" s="213"/>
      <c r="F117" s="213"/>
      <c r="G117" s="213"/>
      <c r="H117" s="213"/>
      <c r="I117" s="213"/>
      <c r="J117" s="213"/>
      <c r="K117" s="213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</row>
    <row r="118" spans="1:21" ht="3" customHeight="1">
      <c r="A118" s="208"/>
      <c r="B118" s="141"/>
      <c r="C118" s="209"/>
      <c r="D118" s="209"/>
      <c r="E118" s="209"/>
      <c r="F118" s="209"/>
      <c r="G118" s="209"/>
      <c r="H118" s="209"/>
      <c r="I118" s="209"/>
      <c r="J118" s="210"/>
      <c r="K118" s="209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</row>
    <row r="119" spans="1:21" ht="12" customHeight="1">
      <c r="A119" s="27" t="s">
        <v>29</v>
      </c>
      <c r="B119" s="143"/>
      <c r="C119" s="151"/>
      <c r="D119" s="151"/>
      <c r="E119" s="151"/>
      <c r="F119" s="151"/>
      <c r="G119" s="151"/>
      <c r="H119" s="151"/>
      <c r="I119" s="151"/>
      <c r="J119" s="151"/>
      <c r="K119" s="18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</row>
    <row r="120" spans="2:21" ht="12" customHeight="1">
      <c r="B120" s="143" t="s">
        <v>86</v>
      </c>
      <c r="C120" s="155">
        <v>20127</v>
      </c>
      <c r="D120" s="155">
        <v>17278</v>
      </c>
      <c r="E120" s="155">
        <v>19153</v>
      </c>
      <c r="F120" s="155">
        <v>6622</v>
      </c>
      <c r="G120" s="155">
        <v>5686</v>
      </c>
      <c r="H120" s="155">
        <v>2822</v>
      </c>
      <c r="I120" s="155">
        <v>1314</v>
      </c>
      <c r="J120" s="155">
        <v>826</v>
      </c>
      <c r="K120" s="155">
        <v>73828</v>
      </c>
      <c r="L120" s="189"/>
      <c r="M120" s="214">
        <f>K120*100/K$123</f>
        <v>65.30850546242647</v>
      </c>
      <c r="N120" s="144">
        <f>K120+K121</f>
        <v>87343</v>
      </c>
      <c r="O120" s="127"/>
      <c r="P120" s="127"/>
      <c r="Q120" s="127"/>
      <c r="R120" s="127"/>
      <c r="S120" s="127"/>
      <c r="T120" s="127"/>
      <c r="U120" s="127"/>
    </row>
    <row r="121" spans="2:21" ht="12" customHeight="1">
      <c r="B121" s="143" t="s">
        <v>87</v>
      </c>
      <c r="C121" s="155">
        <v>7688</v>
      </c>
      <c r="D121" s="155">
        <v>434</v>
      </c>
      <c r="E121" s="155">
        <v>465</v>
      </c>
      <c r="F121" s="155">
        <v>1939</v>
      </c>
      <c r="G121" s="155">
        <v>2707</v>
      </c>
      <c r="H121" s="155">
        <v>282</v>
      </c>
      <c r="I121" s="195" t="s">
        <v>17</v>
      </c>
      <c r="J121" s="195" t="s">
        <v>17</v>
      </c>
      <c r="K121" s="155">
        <v>13515</v>
      </c>
      <c r="L121" s="189"/>
      <c r="M121" s="214">
        <f>K121*100/K$123</f>
        <v>11.95541598478482</v>
      </c>
      <c r="N121" s="127"/>
      <c r="O121" s="127"/>
      <c r="P121" s="127"/>
      <c r="Q121" s="127"/>
      <c r="R121" s="127"/>
      <c r="S121" s="127"/>
      <c r="T121" s="127"/>
      <c r="U121" s="127"/>
    </row>
    <row r="122" spans="2:21" ht="12" customHeight="1">
      <c r="B122" s="143" t="s">
        <v>89</v>
      </c>
      <c r="C122" s="155">
        <v>7133</v>
      </c>
      <c r="D122" s="155">
        <v>6629</v>
      </c>
      <c r="E122" s="155">
        <v>5979</v>
      </c>
      <c r="F122" s="155">
        <v>2986</v>
      </c>
      <c r="G122" s="155">
        <v>2224</v>
      </c>
      <c r="H122" s="155" t="s">
        <v>51</v>
      </c>
      <c r="I122" s="155" t="s">
        <v>51</v>
      </c>
      <c r="J122" s="155" t="s">
        <v>51</v>
      </c>
      <c r="K122" s="155">
        <v>25702</v>
      </c>
      <c r="L122" s="189"/>
      <c r="M122" s="214">
        <f>K122*100/K$123</f>
        <v>22.73607855278871</v>
      </c>
      <c r="N122" s="127"/>
      <c r="O122" s="127"/>
      <c r="P122" s="127"/>
      <c r="Q122" s="127"/>
      <c r="R122" s="127"/>
      <c r="S122" s="127"/>
      <c r="T122" s="127"/>
      <c r="U122" s="127"/>
    </row>
    <row r="123" spans="2:21" ht="12" customHeight="1">
      <c r="B123" s="152" t="s">
        <v>90</v>
      </c>
      <c r="C123" s="155">
        <v>34948</v>
      </c>
      <c r="D123" s="155">
        <v>24341</v>
      </c>
      <c r="E123" s="155">
        <v>25597</v>
      </c>
      <c r="F123" s="155">
        <v>11547</v>
      </c>
      <c r="G123" s="155">
        <v>10617</v>
      </c>
      <c r="H123" s="155" t="s">
        <v>51</v>
      </c>
      <c r="I123" s="155" t="s">
        <v>51</v>
      </c>
      <c r="J123" s="155" t="s">
        <v>51</v>
      </c>
      <c r="K123" s="155">
        <v>113045</v>
      </c>
      <c r="L123" s="189"/>
      <c r="M123" s="127"/>
      <c r="N123" s="127"/>
      <c r="O123" s="127"/>
      <c r="P123" s="127"/>
      <c r="Q123" s="127"/>
      <c r="R123" s="127"/>
      <c r="S123" s="127"/>
      <c r="T123" s="127"/>
      <c r="U123" s="127"/>
    </row>
    <row r="124" spans="2:21" ht="12" customHeight="1">
      <c r="B124" s="143" t="s">
        <v>109</v>
      </c>
      <c r="C124" s="155">
        <v>259</v>
      </c>
      <c r="D124" s="155">
        <v>643</v>
      </c>
      <c r="E124" s="155" t="s">
        <v>17</v>
      </c>
      <c r="F124" s="155">
        <v>220</v>
      </c>
      <c r="G124" s="155" t="s">
        <v>110</v>
      </c>
      <c r="H124" s="155">
        <v>508</v>
      </c>
      <c r="I124" s="155">
        <v>23</v>
      </c>
      <c r="J124" s="206" t="s">
        <v>17</v>
      </c>
      <c r="K124" s="155">
        <v>1653</v>
      </c>
      <c r="L124" s="189"/>
      <c r="M124" s="127"/>
      <c r="N124" s="127"/>
      <c r="O124" s="127"/>
      <c r="P124" s="127"/>
      <c r="Q124" s="127"/>
      <c r="R124" s="127"/>
      <c r="S124" s="127"/>
      <c r="T124" s="127"/>
      <c r="U124" s="127"/>
    </row>
    <row r="125" spans="2:21" s="8" customFormat="1" ht="12" customHeight="1">
      <c r="B125" s="143" t="s">
        <v>111</v>
      </c>
      <c r="C125" s="155">
        <v>28074</v>
      </c>
      <c r="D125" s="155">
        <v>18355</v>
      </c>
      <c r="E125" s="155">
        <v>19618</v>
      </c>
      <c r="F125" s="155">
        <v>8781</v>
      </c>
      <c r="G125" s="155">
        <v>8393</v>
      </c>
      <c r="H125" s="155">
        <v>3612</v>
      </c>
      <c r="I125" s="155">
        <v>1337</v>
      </c>
      <c r="J125" s="155">
        <v>826</v>
      </c>
      <c r="K125" s="155">
        <v>88996</v>
      </c>
      <c r="L125" s="189"/>
      <c r="M125" s="128"/>
      <c r="N125" s="128"/>
      <c r="O125" s="128"/>
      <c r="P125" s="128"/>
      <c r="Q125" s="128"/>
      <c r="R125" s="128"/>
      <c r="S125" s="128"/>
      <c r="T125" s="128"/>
      <c r="U125" s="128"/>
    </row>
    <row r="126" spans="2:21" s="8" customFormat="1" ht="12" customHeight="1">
      <c r="B126" s="143" t="s">
        <v>112</v>
      </c>
      <c r="C126" s="155">
        <v>35207</v>
      </c>
      <c r="D126" s="155">
        <v>24984</v>
      </c>
      <c r="E126" s="155">
        <v>25597</v>
      </c>
      <c r="F126" s="155">
        <v>11767</v>
      </c>
      <c r="G126" s="155">
        <v>10617</v>
      </c>
      <c r="H126" s="155">
        <v>3986</v>
      </c>
      <c r="I126" s="155">
        <v>1714</v>
      </c>
      <c r="J126" s="155">
        <v>826</v>
      </c>
      <c r="K126" s="155">
        <v>114698</v>
      </c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</row>
    <row r="127" spans="2:21" ht="4.5" customHeight="1">
      <c r="B127" s="141"/>
      <c r="C127" s="215"/>
      <c r="D127" s="216"/>
      <c r="E127" s="216"/>
      <c r="F127" s="216"/>
      <c r="G127" s="216"/>
      <c r="H127" s="216"/>
      <c r="I127" s="216"/>
      <c r="J127" s="216"/>
      <c r="K127" s="216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</row>
    <row r="128" spans="1:21" ht="12.75" customHeight="1">
      <c r="A128" s="27" t="s">
        <v>168</v>
      </c>
      <c r="B128" s="141"/>
      <c r="C128" s="215"/>
      <c r="D128" s="216"/>
      <c r="E128" s="216"/>
      <c r="F128" s="216"/>
      <c r="G128" s="216"/>
      <c r="H128" s="216"/>
      <c r="I128" s="216"/>
      <c r="J128" s="216"/>
      <c r="K128" s="216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</row>
    <row r="129" spans="2:21" ht="12" customHeight="1">
      <c r="B129" s="141" t="s">
        <v>86</v>
      </c>
      <c r="C129" s="196">
        <v>3.0614517344195695</v>
      </c>
      <c r="D129" s="196">
        <v>3.566617411446196</v>
      </c>
      <c r="E129" s="196">
        <v>5.3213583972326255</v>
      </c>
      <c r="F129" s="196">
        <v>3.490991361352634</v>
      </c>
      <c r="G129" s="196">
        <v>3.760881634913192</v>
      </c>
      <c r="H129" s="196">
        <v>6.1463365685403755</v>
      </c>
      <c r="I129" s="196">
        <v>4.019443412695888</v>
      </c>
      <c r="J129" s="196">
        <v>4.180491016563067</v>
      </c>
      <c r="K129" s="196">
        <v>3.803074605484785</v>
      </c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</row>
    <row r="130" spans="2:21" ht="12" customHeight="1">
      <c r="B130" s="141" t="s">
        <v>87</v>
      </c>
      <c r="C130" s="196">
        <v>1.172533204452164</v>
      </c>
      <c r="D130" s="196">
        <v>0.08977568343520279</v>
      </c>
      <c r="E130" s="196">
        <v>0.12905071775929525</v>
      </c>
      <c r="F130" s="196">
        <v>1.0187543648354207</v>
      </c>
      <c r="G130" s="196">
        <v>1.809705415569208</v>
      </c>
      <c r="H130" s="196">
        <v>0.6199846802579279</v>
      </c>
      <c r="I130" s="195" t="s">
        <v>17</v>
      </c>
      <c r="J130" s="195" t="s">
        <v>17</v>
      </c>
      <c r="K130" s="196">
        <v>0.6971544548290893</v>
      </c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</row>
    <row r="131" spans="2:21" ht="12" customHeight="1">
      <c r="B131" s="141" t="s">
        <v>88</v>
      </c>
      <c r="C131" s="196">
        <v>4.232600219815857</v>
      </c>
      <c r="D131" s="196">
        <v>3.65738530265003</v>
      </c>
      <c r="E131" s="196">
        <v>5.449622234984664</v>
      </c>
      <c r="F131" s="196">
        <v>4.510831775883544</v>
      </c>
      <c r="G131" s="196">
        <v>5.5605055791431495</v>
      </c>
      <c r="H131" s="196">
        <v>6.770312421143002</v>
      </c>
      <c r="I131" s="196">
        <v>4.012352286114264</v>
      </c>
      <c r="J131" s="196">
        <v>4.15748029054851</v>
      </c>
      <c r="K131" s="196">
        <v>4.500227939811886</v>
      </c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</row>
    <row r="132" spans="2:21" ht="12" customHeight="1">
      <c r="B132" s="141" t="s">
        <v>89</v>
      </c>
      <c r="C132" s="196">
        <v>1.0837532575103417</v>
      </c>
      <c r="D132" s="196">
        <v>1.371712801154715</v>
      </c>
      <c r="E132" s="196">
        <v>1.6632188947183388</v>
      </c>
      <c r="F132" s="196">
        <v>1.5828266495876115</v>
      </c>
      <c r="G132" s="196">
        <v>1.4418355681764068</v>
      </c>
      <c r="H132" s="196" t="s">
        <v>51</v>
      </c>
      <c r="I132" s="196" t="s">
        <v>51</v>
      </c>
      <c r="J132" s="196" t="s">
        <v>51</v>
      </c>
      <c r="K132" s="196">
        <v>1.3239418046652698</v>
      </c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</row>
    <row r="133" spans="2:21" ht="12" customHeight="1">
      <c r="B133" s="217" t="s">
        <v>90</v>
      </c>
      <c r="C133" s="196">
        <v>5.316160591865722</v>
      </c>
      <c r="D133" s="196">
        <v>5.028618940538686</v>
      </c>
      <c r="E133" s="196">
        <v>7.112776576855048</v>
      </c>
      <c r="F133" s="196">
        <v>6.092473597914626</v>
      </c>
      <c r="G133" s="196">
        <v>6.999064883339406</v>
      </c>
      <c r="H133" s="196" t="s">
        <v>51</v>
      </c>
      <c r="I133" s="196" t="s">
        <v>51</v>
      </c>
      <c r="J133" s="196" t="s">
        <v>51</v>
      </c>
      <c r="K133" s="196">
        <v>5.824169685319203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</row>
    <row r="134" spans="1:21" ht="11.25" customHeight="1" hidden="1">
      <c r="A134" s="165" t="s">
        <v>95</v>
      </c>
      <c r="B134" s="154"/>
      <c r="C134" s="166">
        <v>186.9438418349211</v>
      </c>
      <c r="D134" s="166">
        <v>156.01602481796542</v>
      </c>
      <c r="E134" s="166">
        <v>159.99062472532572</v>
      </c>
      <c r="F134" s="166">
        <v>107.4569681314339</v>
      </c>
      <c r="G134" s="166">
        <v>103.03882763308208</v>
      </c>
      <c r="H134" s="166">
        <v>58.974570791146924</v>
      </c>
      <c r="I134" s="166">
        <v>41.12177038990418</v>
      </c>
      <c r="J134" s="166">
        <v>28.74021572639983</v>
      </c>
      <c r="K134" s="166">
        <v>336.22165308022625</v>
      </c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</row>
    <row r="135" spans="1:21" ht="10.5" customHeight="1" hidden="1">
      <c r="A135" s="165" t="s">
        <v>96</v>
      </c>
      <c r="B135" s="154"/>
      <c r="C135" s="167">
        <v>5.260423667569184</v>
      </c>
      <c r="D135" s="167">
        <v>4.965445345807275</v>
      </c>
      <c r="E135" s="167">
        <v>7.025639957977723</v>
      </c>
      <c r="F135" s="167">
        <v>5.981347735538657</v>
      </c>
      <c r="G135" s="167">
        <v>6.86592898217994</v>
      </c>
      <c r="H135" s="167">
        <v>7.2864802038631105</v>
      </c>
      <c r="I135" s="167">
        <v>4.946692539749272</v>
      </c>
      <c r="J135" s="167">
        <v>3.948815660452059</v>
      </c>
      <c r="K135" s="167">
        <v>5.790217759621836</v>
      </c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</row>
    <row r="136" spans="1:21" ht="10.5" customHeight="1" hidden="1">
      <c r="A136" s="165" t="s">
        <v>97</v>
      </c>
      <c r="B136" s="154"/>
      <c r="C136" s="167">
        <v>5.371897516162259</v>
      </c>
      <c r="D136" s="167">
        <v>5.091792535270097</v>
      </c>
      <c r="E136" s="167">
        <v>7.199913195732374</v>
      </c>
      <c r="F136" s="167">
        <v>6.2035994602905955</v>
      </c>
      <c r="G136" s="167">
        <v>7.132200784498871</v>
      </c>
      <c r="H136" s="167">
        <v>7.787457445343609</v>
      </c>
      <c r="I136" s="167">
        <v>5.441844688458465</v>
      </c>
      <c r="J136" s="167">
        <v>4.526830324229117</v>
      </c>
      <c r="K136" s="167">
        <v>5.8581216110165695</v>
      </c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</row>
    <row r="137" spans="1:21" ht="12" customHeight="1">
      <c r="A137" s="168" t="s">
        <v>98</v>
      </c>
      <c r="B137" s="154"/>
      <c r="C137" s="169" t="s">
        <v>126</v>
      </c>
      <c r="D137" s="169" t="s">
        <v>127</v>
      </c>
      <c r="E137" s="169" t="s">
        <v>128</v>
      </c>
      <c r="F137" s="169" t="s">
        <v>129</v>
      </c>
      <c r="G137" s="169" t="s">
        <v>130</v>
      </c>
      <c r="H137" s="169" t="s">
        <v>131</v>
      </c>
      <c r="I137" s="169" t="s">
        <v>132</v>
      </c>
      <c r="J137" s="169" t="s">
        <v>133</v>
      </c>
      <c r="K137" s="169" t="s">
        <v>134</v>
      </c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</row>
    <row r="138" spans="2:21" ht="12" customHeight="1">
      <c r="B138" s="143" t="s">
        <v>109</v>
      </c>
      <c r="C138" s="204">
        <v>0.0393903349501621</v>
      </c>
      <c r="D138" s="204">
        <v>0.13382656992302994</v>
      </c>
      <c r="E138" s="205" t="s">
        <v>17</v>
      </c>
      <c r="F138" s="204">
        <v>0.11571888516426032</v>
      </c>
      <c r="G138" s="204" t="s">
        <v>110</v>
      </c>
      <c r="H138" s="204">
        <v>1.0767388378427072</v>
      </c>
      <c r="I138" s="204">
        <v>0.07202873633411312</v>
      </c>
      <c r="J138" s="205" t="s">
        <v>17</v>
      </c>
      <c r="K138" s="204">
        <v>0.08514807420090618</v>
      </c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</row>
    <row r="139" spans="2:21" ht="12" customHeight="1">
      <c r="B139" s="143" t="s">
        <v>111</v>
      </c>
      <c r="C139" s="207">
        <v>4.271990554766019</v>
      </c>
      <c r="D139" s="207">
        <v>3.79121187257306</v>
      </c>
      <c r="E139" s="207">
        <v>5.449622234984664</v>
      </c>
      <c r="F139" s="207">
        <v>4.626550661047804</v>
      </c>
      <c r="G139" s="207">
        <v>5.5605055791431495</v>
      </c>
      <c r="H139" s="207">
        <v>7.847051258985709</v>
      </c>
      <c r="I139" s="207">
        <v>4.084381022448377</v>
      </c>
      <c r="J139" s="207">
        <v>4.15748029054851</v>
      </c>
      <c r="K139" s="207">
        <v>4.585376014012792</v>
      </c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</row>
    <row r="140" spans="2:21" ht="12" customHeight="1">
      <c r="B140" s="143" t="s">
        <v>112</v>
      </c>
      <c r="C140" s="196">
        <v>5.355550926815884</v>
      </c>
      <c r="D140" s="196">
        <v>5.1624455104617155</v>
      </c>
      <c r="E140" s="196">
        <v>7.112776576855048</v>
      </c>
      <c r="F140" s="196">
        <v>6.208192483078887</v>
      </c>
      <c r="G140" s="196">
        <v>6.999064883339406</v>
      </c>
      <c r="H140" s="196">
        <v>8.613707662446068</v>
      </c>
      <c r="I140" s="196">
        <v>5.2662973504379815</v>
      </c>
      <c r="J140" s="196">
        <v>4.237822992340588</v>
      </c>
      <c r="K140" s="196">
        <v>5.909317759520109</v>
      </c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</row>
    <row r="141" spans="1:21" ht="3" customHeight="1">
      <c r="A141" s="8"/>
      <c r="B141" s="141"/>
      <c r="C141" s="215"/>
      <c r="D141" s="216"/>
      <c r="E141" s="216"/>
      <c r="F141" s="216"/>
      <c r="G141" s="216"/>
      <c r="H141" s="216"/>
      <c r="I141" s="216"/>
      <c r="J141" s="216"/>
      <c r="K141" s="216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</row>
    <row r="142" spans="1:21" ht="13.5" customHeight="1">
      <c r="A142" s="28" t="s">
        <v>31</v>
      </c>
      <c r="B142" s="143"/>
      <c r="C142" s="127"/>
      <c r="D142" s="146"/>
      <c r="E142" s="146"/>
      <c r="F142" s="146"/>
      <c r="G142" s="146"/>
      <c r="H142" s="146"/>
      <c r="I142" s="146"/>
      <c r="J142" s="146"/>
      <c r="K142" s="93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</row>
    <row r="143" spans="2:21" ht="11.25">
      <c r="B143" s="143" t="s">
        <v>86</v>
      </c>
      <c r="C143" s="144">
        <v>22110</v>
      </c>
      <c r="D143" s="144">
        <v>20045</v>
      </c>
      <c r="E143" s="144">
        <v>8024</v>
      </c>
      <c r="F143" s="144">
        <v>6621</v>
      </c>
      <c r="G143" s="144">
        <v>7958</v>
      </c>
      <c r="H143" s="144">
        <v>1315</v>
      </c>
      <c r="I143" s="144">
        <v>222</v>
      </c>
      <c r="J143" s="144">
        <v>312</v>
      </c>
      <c r="K143" s="144">
        <v>66607</v>
      </c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</row>
    <row r="144" spans="2:21" ht="11.25">
      <c r="B144" s="143" t="s">
        <v>87</v>
      </c>
      <c r="C144" s="144">
        <v>1055</v>
      </c>
      <c r="D144" s="144">
        <v>0</v>
      </c>
      <c r="E144" s="144">
        <v>0</v>
      </c>
      <c r="F144" s="144">
        <v>0</v>
      </c>
      <c r="G144" s="144">
        <v>0</v>
      </c>
      <c r="H144" s="144">
        <v>0</v>
      </c>
      <c r="I144" s="195" t="s">
        <v>17</v>
      </c>
      <c r="J144" s="195" t="s">
        <v>17</v>
      </c>
      <c r="K144" s="144">
        <v>1055</v>
      </c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</row>
    <row r="145" spans="2:21" ht="11.25">
      <c r="B145" s="150" t="s">
        <v>113</v>
      </c>
      <c r="C145" s="159">
        <v>23165</v>
      </c>
      <c r="D145" s="159">
        <v>20045</v>
      </c>
      <c r="E145" s="159">
        <v>8024</v>
      </c>
      <c r="F145" s="159">
        <v>6621</v>
      </c>
      <c r="G145" s="159">
        <v>7958</v>
      </c>
      <c r="H145" s="159">
        <v>1315</v>
      </c>
      <c r="I145" s="159">
        <v>222</v>
      </c>
      <c r="J145" s="159">
        <v>312</v>
      </c>
      <c r="K145" s="159">
        <v>67662</v>
      </c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</row>
    <row r="146" spans="2:21" ht="10.5" customHeight="1">
      <c r="B146" s="143" t="s">
        <v>89</v>
      </c>
      <c r="C146" s="144">
        <v>2590</v>
      </c>
      <c r="D146" s="144">
        <v>3527</v>
      </c>
      <c r="E146" s="144">
        <v>2689</v>
      </c>
      <c r="F146" s="144">
        <v>957</v>
      </c>
      <c r="G146" s="144">
        <v>813</v>
      </c>
      <c r="H146" s="32" t="s">
        <v>51</v>
      </c>
      <c r="I146" s="32" t="s">
        <v>51</v>
      </c>
      <c r="J146" s="32" t="s">
        <v>51</v>
      </c>
      <c r="K146" s="144">
        <v>11462</v>
      </c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</row>
    <row r="147" spans="2:21" ht="12" customHeight="1" hidden="1">
      <c r="B147" s="152" t="s">
        <v>90</v>
      </c>
      <c r="C147" s="144">
        <v>25755</v>
      </c>
      <c r="D147" s="144">
        <v>23572</v>
      </c>
      <c r="E147" s="144">
        <v>10713</v>
      </c>
      <c r="F147" s="144">
        <v>7578</v>
      </c>
      <c r="G147" s="144">
        <v>8771</v>
      </c>
      <c r="H147" s="146">
        <v>2140</v>
      </c>
      <c r="I147" s="146">
        <v>242</v>
      </c>
      <c r="J147" s="146">
        <v>353</v>
      </c>
      <c r="K147" s="144">
        <v>79124</v>
      </c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</row>
    <row r="148" spans="2:21" ht="12" customHeight="1" hidden="1">
      <c r="B148" s="143" t="s">
        <v>91</v>
      </c>
      <c r="C148" s="144">
        <v>0</v>
      </c>
      <c r="D148" s="144">
        <v>0</v>
      </c>
      <c r="E148" s="144">
        <v>0</v>
      </c>
      <c r="F148" s="144">
        <v>0</v>
      </c>
      <c r="G148" s="144">
        <v>0</v>
      </c>
      <c r="H148" s="146">
        <v>0</v>
      </c>
      <c r="I148" s="146">
        <v>0</v>
      </c>
      <c r="J148" s="146">
        <v>0</v>
      </c>
      <c r="K148" s="144">
        <v>0</v>
      </c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</row>
    <row r="149" spans="2:21" ht="12" customHeight="1">
      <c r="B149" s="143" t="s">
        <v>90</v>
      </c>
      <c r="C149" s="144">
        <v>25755</v>
      </c>
      <c r="D149" s="144">
        <v>23572</v>
      </c>
      <c r="E149" s="144">
        <v>10713</v>
      </c>
      <c r="F149" s="144">
        <v>7578</v>
      </c>
      <c r="G149" s="144">
        <v>8771</v>
      </c>
      <c r="H149" s="32" t="s">
        <v>51</v>
      </c>
      <c r="I149" s="32" t="s">
        <v>51</v>
      </c>
      <c r="J149" s="32" t="s">
        <v>51</v>
      </c>
      <c r="K149" s="144">
        <v>79124</v>
      </c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</row>
    <row r="150" spans="1:21" ht="3" customHeight="1">
      <c r="A150" s="9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</row>
    <row r="151" spans="2:21" ht="14.25" customHeight="1">
      <c r="B151" s="127"/>
      <c r="C151" s="127"/>
      <c r="D151" s="127"/>
      <c r="E151" s="127"/>
      <c r="F151" s="127"/>
      <c r="G151" s="127"/>
      <c r="H151" s="127"/>
      <c r="I151" s="127"/>
      <c r="J151" s="127"/>
      <c r="K151" s="175" t="s">
        <v>36</v>
      </c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</row>
    <row r="152" spans="1:21" ht="18" customHeight="1">
      <c r="A152" s="125" t="s">
        <v>166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</row>
    <row r="153" spans="1:21" ht="3" customHeight="1">
      <c r="A153" s="8"/>
      <c r="B153" s="129"/>
      <c r="C153" s="127"/>
      <c r="D153" s="127"/>
      <c r="E153" s="127"/>
      <c r="F153" s="127"/>
      <c r="G153" s="127"/>
      <c r="H153" s="127"/>
      <c r="I153" s="127"/>
      <c r="J153" s="130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</row>
    <row r="154" spans="1:21" ht="15" customHeight="1">
      <c r="A154" s="202"/>
      <c r="B154" s="203"/>
      <c r="C154" s="134" t="s">
        <v>78</v>
      </c>
      <c r="D154" s="134" t="s">
        <v>164</v>
      </c>
      <c r="E154" s="134" t="s">
        <v>79</v>
      </c>
      <c r="F154" s="134" t="s">
        <v>80</v>
      </c>
      <c r="G154" s="134" t="s">
        <v>81</v>
      </c>
      <c r="H154" s="134" t="s">
        <v>82</v>
      </c>
      <c r="I154" s="134" t="s">
        <v>83</v>
      </c>
      <c r="J154" s="134" t="s">
        <v>84</v>
      </c>
      <c r="K154" s="134" t="s">
        <v>15</v>
      </c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</row>
    <row r="155" spans="1:21" s="37" customFormat="1" ht="3" customHeight="1">
      <c r="A155" s="54"/>
      <c r="B155" s="150"/>
      <c r="C155" s="144"/>
      <c r="D155" s="144"/>
      <c r="E155" s="144"/>
      <c r="F155" s="144"/>
      <c r="G155" s="144"/>
      <c r="H155" s="144"/>
      <c r="I155" s="32"/>
      <c r="J155" s="32"/>
      <c r="K155" s="29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s="37" customFormat="1" ht="12" customHeight="1">
      <c r="A156" s="27" t="s">
        <v>169</v>
      </c>
      <c r="B156" s="141"/>
      <c r="C156" s="144"/>
      <c r="D156" s="144"/>
      <c r="E156" s="144"/>
      <c r="F156" s="144"/>
      <c r="G156" s="144"/>
      <c r="H156" s="144"/>
      <c r="I156" s="32"/>
      <c r="J156" s="32"/>
      <c r="K156" s="29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s="37" customFormat="1" ht="12" customHeight="1">
      <c r="A157" s="7"/>
      <c r="B157" s="143" t="s">
        <v>86</v>
      </c>
      <c r="C157" s="218">
        <v>3.3415686061772005</v>
      </c>
      <c r="D157" s="218">
        <v>4.127190836582394</v>
      </c>
      <c r="E157" s="218">
        <v>2.2496563019543743</v>
      </c>
      <c r="F157" s="218">
        <v>3.5579563202392137</v>
      </c>
      <c r="G157" s="218">
        <v>5.124462313845522</v>
      </c>
      <c r="H157" s="218">
        <v>2.794851834633245</v>
      </c>
      <c r="I157" s="218">
        <v>0.7243011341601194</v>
      </c>
      <c r="J157" s="218">
        <v>1.7536059686723624</v>
      </c>
      <c r="K157" s="218">
        <v>3.4313695568455205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s="37" customFormat="1" ht="10.5" customHeight="1" hidden="1">
      <c r="A158" s="219" t="s">
        <v>87</v>
      </c>
      <c r="B158" s="30"/>
      <c r="C158" s="144"/>
      <c r="D158" s="144"/>
      <c r="E158" s="144"/>
      <c r="F158" s="144"/>
      <c r="G158" s="144"/>
      <c r="H158" s="144"/>
      <c r="I158" s="144"/>
      <c r="J158" s="144"/>
      <c r="K158" s="144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2:21" s="37" customFormat="1" ht="12" customHeight="1">
      <c r="B159" s="141" t="s">
        <v>89</v>
      </c>
      <c r="C159" s="218">
        <v>0.3896109901756753</v>
      </c>
      <c r="D159" s="218">
        <v>0.7260796137061641</v>
      </c>
      <c r="E159" s="218">
        <v>0.7576059064413592</v>
      </c>
      <c r="F159" s="218">
        <v>0.5226525149402744</v>
      </c>
      <c r="G159" s="218">
        <v>0.5103427499498147</v>
      </c>
      <c r="H159" s="220" t="s">
        <v>51</v>
      </c>
      <c r="I159" s="220" t="s">
        <v>51</v>
      </c>
      <c r="J159" s="220" t="s">
        <v>51</v>
      </c>
      <c r="K159" s="218">
        <v>0.5904217946102763</v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2:21" s="37" customFormat="1" ht="12.75" customHeight="1">
      <c r="B160" s="217" t="s">
        <v>170</v>
      </c>
      <c r="C160" s="218">
        <v>3.8904176723837582</v>
      </c>
      <c r="D160" s="218">
        <v>4.853488121451295</v>
      </c>
      <c r="E160" s="218">
        <v>3.005311403918056</v>
      </c>
      <c r="F160" s="218">
        <v>4.079981599258818</v>
      </c>
      <c r="G160" s="218">
        <v>5.630841735712587</v>
      </c>
      <c r="H160" s="220" t="s">
        <v>51</v>
      </c>
      <c r="I160" s="220" t="s">
        <v>51</v>
      </c>
      <c r="J160" s="220" t="s">
        <v>51</v>
      </c>
      <c r="K160" s="218">
        <v>4.076238743446538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s="37" customFormat="1" ht="11.25" customHeight="1" hidden="1">
      <c r="A161" s="165" t="s">
        <v>95</v>
      </c>
      <c r="B161" s="30"/>
      <c r="C161" s="166">
        <v>160.4836440264241</v>
      </c>
      <c r="D161" s="166">
        <v>153.53175567289003</v>
      </c>
      <c r="E161" s="166">
        <v>103.50362312499017</v>
      </c>
      <c r="F161" s="166">
        <v>87.05170877128145</v>
      </c>
      <c r="G161" s="166">
        <v>93.65361712181756</v>
      </c>
      <c r="H161" s="166">
        <v>46.26013402488151</v>
      </c>
      <c r="I161" s="166">
        <v>15.556349186104045</v>
      </c>
      <c r="J161" s="166">
        <v>18.788294228055936</v>
      </c>
      <c r="K161" s="166">
        <v>281.2898860606261</v>
      </c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s="37" customFormat="1" ht="10.5" customHeight="1" hidden="1">
      <c r="A162" s="165" t="s">
        <v>96</v>
      </c>
      <c r="B162" s="30"/>
      <c r="C162" s="167">
        <v>3.842903680013192</v>
      </c>
      <c r="D162" s="167">
        <v>4.791528061942093</v>
      </c>
      <c r="E162" s="167">
        <v>2.948401218807278</v>
      </c>
      <c r="F162" s="167">
        <v>3.9881193710794967</v>
      </c>
      <c r="G162" s="167">
        <v>5.51299845169248</v>
      </c>
      <c r="H162" s="167">
        <v>4.34103873797412</v>
      </c>
      <c r="I162" s="167">
        <v>0.6944013384562961</v>
      </c>
      <c r="J162" s="167">
        <v>1.8002587551192042</v>
      </c>
      <c r="K162" s="167">
        <v>4.047835916565542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s="37" customFormat="1" ht="10.5" customHeight="1" hidden="1">
      <c r="A163" s="165" t="s">
        <v>97</v>
      </c>
      <c r="B163" s="30"/>
      <c r="C163" s="167">
        <v>3.9379316647543243</v>
      </c>
      <c r="D163" s="167">
        <v>4.915448180960497</v>
      </c>
      <c r="E163" s="167">
        <v>3.0622215890288342</v>
      </c>
      <c r="F163" s="167">
        <v>4.171843827438139</v>
      </c>
      <c r="G163" s="167">
        <v>5.748685019732694</v>
      </c>
      <c r="H163" s="167">
        <v>4.725165608635525</v>
      </c>
      <c r="I163" s="167">
        <v>0.8946060558763751</v>
      </c>
      <c r="J163" s="167">
        <v>2.219612863410341</v>
      </c>
      <c r="K163" s="167">
        <v>4.1046415703275345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s="37" customFormat="1" ht="12" customHeight="1">
      <c r="A164" s="168" t="s">
        <v>98</v>
      </c>
      <c r="B164" s="30"/>
      <c r="C164" s="169" t="s">
        <v>135</v>
      </c>
      <c r="D164" s="169" t="s">
        <v>136</v>
      </c>
      <c r="E164" s="169" t="s">
        <v>137</v>
      </c>
      <c r="F164" s="169" t="s">
        <v>138</v>
      </c>
      <c r="G164" s="169" t="s">
        <v>139</v>
      </c>
      <c r="H164" s="169" t="s">
        <v>140</v>
      </c>
      <c r="I164" s="169" t="s">
        <v>141</v>
      </c>
      <c r="J164" s="169" t="s">
        <v>142</v>
      </c>
      <c r="K164" s="169" t="s">
        <v>143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s="37" customFormat="1" ht="12" customHeight="1" hidden="1">
      <c r="A165" s="153" t="s">
        <v>91</v>
      </c>
      <c r="B165" s="30"/>
      <c r="C165" s="32"/>
      <c r="D165" s="32"/>
      <c r="E165" s="32"/>
      <c r="F165" s="32"/>
      <c r="G165" s="32"/>
      <c r="H165" s="32"/>
      <c r="I165" s="32"/>
      <c r="J165" s="32"/>
      <c r="K165" s="32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s="37" customFormat="1" ht="12" customHeight="1" hidden="1">
      <c r="A166" s="153" t="s">
        <v>108</v>
      </c>
      <c r="B166" s="30"/>
      <c r="C166" s="218"/>
      <c r="D166" s="218"/>
      <c r="E166" s="218"/>
      <c r="F166" s="218"/>
      <c r="G166" s="218"/>
      <c r="H166" s="218"/>
      <c r="I166" s="218"/>
      <c r="J166" s="218"/>
      <c r="K166" s="218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s="37" customFormat="1" ht="12" customHeight="1" hidden="1">
      <c r="A167" s="153" t="s">
        <v>92</v>
      </c>
      <c r="B167" s="30"/>
      <c r="C167" s="218"/>
      <c r="D167" s="218"/>
      <c r="E167" s="218"/>
      <c r="F167" s="218"/>
      <c r="G167" s="218"/>
      <c r="H167" s="218"/>
      <c r="I167" s="218"/>
      <c r="J167" s="218"/>
      <c r="K167" s="218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s="37" customFormat="1" ht="3" customHeight="1">
      <c r="A168" s="54"/>
      <c r="B168" s="150"/>
      <c r="C168" s="144"/>
      <c r="D168" s="144"/>
      <c r="E168" s="144"/>
      <c r="F168" s="144"/>
      <c r="G168" s="144"/>
      <c r="H168" s="144"/>
      <c r="I168" s="32"/>
      <c r="J168" s="32"/>
      <c r="K168" s="29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2" customHeight="1">
      <c r="A169" s="27" t="s">
        <v>144</v>
      </c>
      <c r="B169" s="129"/>
      <c r="C169" s="144"/>
      <c r="D169" s="144"/>
      <c r="E169" s="144"/>
      <c r="F169" s="144"/>
      <c r="G169" s="144"/>
      <c r="H169" s="144"/>
      <c r="I169" s="32"/>
      <c r="J169" s="32"/>
      <c r="K169" s="159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</row>
    <row r="170" spans="2:21" ht="12" customHeight="1">
      <c r="B170" s="143" t="s">
        <v>86</v>
      </c>
      <c r="C170" s="166">
        <v>47.65253214006677</v>
      </c>
      <c r="D170" s="166">
        <v>46.293170431101466</v>
      </c>
      <c r="E170" s="166">
        <v>70.4750340361335</v>
      </c>
      <c r="F170" s="166">
        <v>50.00377557955146</v>
      </c>
      <c r="G170" s="166">
        <v>41.673995895631776</v>
      </c>
      <c r="H170" s="166">
        <v>68.21368141165095</v>
      </c>
      <c r="I170" s="166">
        <v>85.546875</v>
      </c>
      <c r="J170" s="166">
        <v>72.58347978910369</v>
      </c>
      <c r="K170" s="166">
        <v>52.57094029266209</v>
      </c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</row>
    <row r="171" spans="2:21" ht="12" customHeight="1">
      <c r="B171" s="143" t="s">
        <v>87</v>
      </c>
      <c r="C171" s="166">
        <v>87.9332037058218</v>
      </c>
      <c r="D171" s="166">
        <v>100</v>
      </c>
      <c r="E171" s="166">
        <v>100</v>
      </c>
      <c r="F171" s="166">
        <v>100</v>
      </c>
      <c r="G171" s="166">
        <v>100</v>
      </c>
      <c r="H171" s="166">
        <v>100</v>
      </c>
      <c r="I171" s="195" t="s">
        <v>17</v>
      </c>
      <c r="J171" s="195" t="s">
        <v>17</v>
      </c>
      <c r="K171" s="166">
        <v>92.75909402882635</v>
      </c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</row>
    <row r="172" spans="2:21" ht="12" customHeight="1">
      <c r="B172" s="143" t="s">
        <v>89</v>
      </c>
      <c r="C172" s="166">
        <v>73.36213102951764</v>
      </c>
      <c r="D172" s="166">
        <v>65.27176053564395</v>
      </c>
      <c r="E172" s="166">
        <v>68.97784956160591</v>
      </c>
      <c r="F172" s="166">
        <v>75.72914024854173</v>
      </c>
      <c r="G172" s="166">
        <v>73.23016134343102</v>
      </c>
      <c r="H172" s="220" t="s">
        <v>51</v>
      </c>
      <c r="I172" s="220" t="s">
        <v>51</v>
      </c>
      <c r="J172" s="220" t="s">
        <v>51</v>
      </c>
      <c r="K172" s="166">
        <v>69.15832526100527</v>
      </c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</row>
    <row r="173" spans="2:21" ht="12" customHeight="1">
      <c r="B173" s="152" t="s">
        <v>90</v>
      </c>
      <c r="C173" s="166">
        <v>57.572113404609325</v>
      </c>
      <c r="D173" s="166">
        <v>50.80249619101288</v>
      </c>
      <c r="E173" s="166">
        <v>70.4957312035252</v>
      </c>
      <c r="F173" s="166">
        <v>60.37647058823529</v>
      </c>
      <c r="G173" s="166">
        <v>54.76067670724159</v>
      </c>
      <c r="H173" s="220" t="s">
        <v>51</v>
      </c>
      <c r="I173" s="220" t="s">
        <v>51</v>
      </c>
      <c r="J173" s="220" t="s">
        <v>51</v>
      </c>
      <c r="K173" s="166">
        <v>58.82582518512351</v>
      </c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</row>
    <row r="174" spans="2:21" ht="12" customHeight="1">
      <c r="B174" s="143" t="s">
        <v>109</v>
      </c>
      <c r="C174" s="166">
        <v>100</v>
      </c>
      <c r="D174" s="166">
        <v>100</v>
      </c>
      <c r="E174" s="195" t="s">
        <v>17</v>
      </c>
      <c r="F174" s="166">
        <v>100</v>
      </c>
      <c r="G174" s="220" t="s">
        <v>110</v>
      </c>
      <c r="H174" s="166">
        <v>100</v>
      </c>
      <c r="I174" s="166">
        <v>100</v>
      </c>
      <c r="J174" s="221" t="s">
        <v>17</v>
      </c>
      <c r="K174" s="166">
        <v>100</v>
      </c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</row>
    <row r="175" spans="2:21" ht="12" customHeight="1">
      <c r="B175" s="143" t="s">
        <v>111</v>
      </c>
      <c r="C175" s="166">
        <v>54.790296453873026</v>
      </c>
      <c r="D175" s="166">
        <v>47.799479166666664</v>
      </c>
      <c r="E175" s="166">
        <v>70.97170971709717</v>
      </c>
      <c r="F175" s="166">
        <v>57.012076353720296</v>
      </c>
      <c r="G175" s="166">
        <v>51.33019387193444</v>
      </c>
      <c r="H175" s="166">
        <v>73.31033083011975</v>
      </c>
      <c r="I175" s="166">
        <v>85.76010262989095</v>
      </c>
      <c r="J175" s="166">
        <v>72.58347978910369</v>
      </c>
      <c r="K175" s="166">
        <v>56.80910007787665</v>
      </c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</row>
    <row r="176" spans="2:21" ht="12" customHeight="1">
      <c r="B176" s="143" t="s">
        <v>112</v>
      </c>
      <c r="C176" s="166">
        <v>57.75237032905745</v>
      </c>
      <c r="D176" s="166">
        <v>51.45399126781448</v>
      </c>
      <c r="E176" s="166">
        <v>70.4957312035252</v>
      </c>
      <c r="F176" s="166">
        <v>60.82708710261049</v>
      </c>
      <c r="G176" s="166">
        <v>54.76067670724159</v>
      </c>
      <c r="H176" s="166">
        <v>65.06692784851452</v>
      </c>
      <c r="I176" s="166">
        <v>87.6278118609407</v>
      </c>
      <c r="J176" s="166">
        <v>70.05937234944868</v>
      </c>
      <c r="K176" s="166">
        <v>59.17697681377759</v>
      </c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</row>
    <row r="177" spans="1:21" ht="2.25" customHeight="1">
      <c r="A177" s="27"/>
      <c r="B177" s="143"/>
      <c r="C177" s="222"/>
      <c r="D177" s="222"/>
      <c r="E177" s="222"/>
      <c r="F177" s="222"/>
      <c r="G177" s="222"/>
      <c r="H177" s="222"/>
      <c r="I177" s="223"/>
      <c r="J177" s="223"/>
      <c r="K177" s="222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</row>
    <row r="178" spans="1:21" ht="12" customHeight="1">
      <c r="A178" s="27" t="s">
        <v>125</v>
      </c>
      <c r="B178" s="154"/>
      <c r="C178" s="155"/>
      <c r="D178" s="155"/>
      <c r="E178" s="155"/>
      <c r="F178" s="155"/>
      <c r="G178" s="155"/>
      <c r="H178" s="155"/>
      <c r="I178" s="32"/>
      <c r="J178" s="32"/>
      <c r="K178" s="155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</row>
    <row r="179" spans="2:21" ht="12" customHeight="1">
      <c r="B179" s="143" t="s">
        <v>86</v>
      </c>
      <c r="C179" s="92">
        <v>42237</v>
      </c>
      <c r="D179" s="92">
        <v>37323</v>
      </c>
      <c r="E179" s="92">
        <v>27177</v>
      </c>
      <c r="F179" s="92">
        <v>13243</v>
      </c>
      <c r="G179" s="92">
        <v>13644</v>
      </c>
      <c r="H179" s="92">
        <v>4137</v>
      </c>
      <c r="I179" s="92">
        <v>1536</v>
      </c>
      <c r="J179" s="92">
        <v>1138</v>
      </c>
      <c r="K179" s="92">
        <v>140435</v>
      </c>
      <c r="L179" s="189"/>
      <c r="M179" s="214">
        <f>K179*100/K$182</f>
        <v>73.07890450592967</v>
      </c>
      <c r="N179" s="127"/>
      <c r="O179" s="144">
        <f>K179+K180</f>
        <v>155005</v>
      </c>
      <c r="P179" s="127">
        <f>N120/O179*100</f>
        <v>56.34850488693913</v>
      </c>
      <c r="Q179" s="127"/>
      <c r="R179" s="127"/>
      <c r="S179" s="127"/>
      <c r="T179" s="127"/>
      <c r="U179" s="127"/>
    </row>
    <row r="180" spans="2:21" ht="12" customHeight="1">
      <c r="B180" s="143" t="s">
        <v>87</v>
      </c>
      <c r="C180" s="92">
        <v>8743</v>
      </c>
      <c r="D180" s="92">
        <v>434</v>
      </c>
      <c r="E180" s="92">
        <v>465</v>
      </c>
      <c r="F180" s="92">
        <v>1939</v>
      </c>
      <c r="G180" s="92">
        <v>2707</v>
      </c>
      <c r="H180" s="92">
        <v>282</v>
      </c>
      <c r="I180" s="195" t="s">
        <v>17</v>
      </c>
      <c r="J180" s="195" t="s">
        <v>17</v>
      </c>
      <c r="K180" s="92">
        <v>14570</v>
      </c>
      <c r="L180" s="189"/>
      <c r="M180" s="214">
        <f>K180*100/K$182</f>
        <v>7.581868043232779</v>
      </c>
      <c r="N180" s="127"/>
      <c r="O180" s="127"/>
      <c r="P180" s="127"/>
      <c r="Q180" s="127"/>
      <c r="R180" s="127"/>
      <c r="S180" s="127"/>
      <c r="T180" s="127"/>
      <c r="U180" s="127"/>
    </row>
    <row r="181" spans="2:21" ht="12" customHeight="1">
      <c r="B181" s="143" t="s">
        <v>89</v>
      </c>
      <c r="C181" s="92">
        <v>9723</v>
      </c>
      <c r="D181" s="92">
        <v>10156</v>
      </c>
      <c r="E181" s="92">
        <v>8668</v>
      </c>
      <c r="F181" s="92">
        <v>3943</v>
      </c>
      <c r="G181" s="92">
        <v>3037</v>
      </c>
      <c r="H181" s="155" t="s">
        <v>51</v>
      </c>
      <c r="I181" s="155" t="s">
        <v>51</v>
      </c>
      <c r="J181" s="155" t="s">
        <v>51</v>
      </c>
      <c r="K181" s="92">
        <v>37164</v>
      </c>
      <c r="L181" s="189"/>
      <c r="M181" s="214">
        <f>K181*100/K$182</f>
        <v>19.339227450837544</v>
      </c>
      <c r="N181" s="127"/>
      <c r="O181" s="127"/>
      <c r="P181" s="127">
        <f>K122/K181*100</f>
        <v>69.15832526100527</v>
      </c>
      <c r="Q181" s="127"/>
      <c r="R181" s="127"/>
      <c r="S181" s="127"/>
      <c r="T181" s="127"/>
      <c r="U181" s="127"/>
    </row>
    <row r="182" spans="2:21" ht="12" customHeight="1">
      <c r="B182" s="152" t="s">
        <v>90</v>
      </c>
      <c r="C182" s="92">
        <v>60703</v>
      </c>
      <c r="D182" s="92">
        <v>47913</v>
      </c>
      <c r="E182" s="92">
        <v>36310</v>
      </c>
      <c r="F182" s="92">
        <v>19125</v>
      </c>
      <c r="G182" s="92">
        <v>19388</v>
      </c>
      <c r="H182" s="155" t="s">
        <v>51</v>
      </c>
      <c r="I182" s="155" t="s">
        <v>51</v>
      </c>
      <c r="J182" s="155" t="s">
        <v>51</v>
      </c>
      <c r="K182" s="92">
        <v>192169</v>
      </c>
      <c r="L182" s="189"/>
      <c r="M182" s="127"/>
      <c r="N182" s="127"/>
      <c r="O182" s="127"/>
      <c r="P182" s="127"/>
      <c r="Q182" s="127"/>
      <c r="R182" s="127"/>
      <c r="S182" s="127"/>
      <c r="T182" s="127"/>
      <c r="U182" s="127"/>
    </row>
    <row r="183" spans="2:21" ht="12" customHeight="1">
      <c r="B183" s="143" t="s">
        <v>109</v>
      </c>
      <c r="C183" s="92">
        <v>259</v>
      </c>
      <c r="D183" s="92">
        <v>643</v>
      </c>
      <c r="E183" s="220" t="s">
        <v>17</v>
      </c>
      <c r="F183" s="92">
        <v>220</v>
      </c>
      <c r="G183" s="192" t="s">
        <v>110</v>
      </c>
      <c r="H183" s="92">
        <v>508</v>
      </c>
      <c r="I183" s="92">
        <v>23</v>
      </c>
      <c r="J183" s="195" t="s">
        <v>17</v>
      </c>
      <c r="K183" s="92">
        <v>1653</v>
      </c>
      <c r="L183" s="189"/>
      <c r="M183" s="127"/>
      <c r="N183" s="127"/>
      <c r="O183" s="127"/>
      <c r="P183" s="127"/>
      <c r="Q183" s="127"/>
      <c r="R183" s="127"/>
      <c r="S183" s="127"/>
      <c r="T183" s="127"/>
      <c r="U183" s="127"/>
    </row>
    <row r="184" spans="2:21" ht="12" customHeight="1">
      <c r="B184" s="143" t="s">
        <v>111</v>
      </c>
      <c r="C184" s="92">
        <v>51239</v>
      </c>
      <c r="D184" s="92">
        <v>38400</v>
      </c>
      <c r="E184" s="92">
        <v>27642</v>
      </c>
      <c r="F184" s="92">
        <v>15402</v>
      </c>
      <c r="G184" s="92">
        <v>16351</v>
      </c>
      <c r="H184" s="92">
        <v>4927</v>
      </c>
      <c r="I184" s="92">
        <v>1559</v>
      </c>
      <c r="J184" s="92">
        <v>1138</v>
      </c>
      <c r="K184" s="92">
        <v>156658</v>
      </c>
      <c r="L184" s="189"/>
      <c r="M184" s="127"/>
      <c r="N184" s="127"/>
      <c r="O184" s="127"/>
      <c r="P184" s="127"/>
      <c r="Q184" s="127"/>
      <c r="R184" s="127"/>
      <c r="S184" s="127"/>
      <c r="T184" s="127"/>
      <c r="U184" s="127"/>
    </row>
    <row r="185" spans="2:21" ht="12" customHeight="1">
      <c r="B185" s="143" t="s">
        <v>112</v>
      </c>
      <c r="C185" s="92">
        <v>60962</v>
      </c>
      <c r="D185" s="92">
        <v>48556</v>
      </c>
      <c r="E185" s="92">
        <v>36310</v>
      </c>
      <c r="F185" s="92">
        <v>19345</v>
      </c>
      <c r="G185" s="92">
        <v>19388</v>
      </c>
      <c r="H185" s="92">
        <v>6126</v>
      </c>
      <c r="I185" s="92">
        <v>1956</v>
      </c>
      <c r="J185" s="92">
        <v>1179</v>
      </c>
      <c r="K185" s="92">
        <v>193822</v>
      </c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</row>
    <row r="186" spans="1:21" ht="3" customHeight="1">
      <c r="A186" s="8"/>
      <c r="B186" s="129"/>
      <c r="C186" s="224"/>
      <c r="D186" s="224"/>
      <c r="E186" s="224"/>
      <c r="F186" s="224"/>
      <c r="G186" s="224"/>
      <c r="H186" s="224"/>
      <c r="I186" s="224"/>
      <c r="J186" s="224"/>
      <c r="K186" s="224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</row>
    <row r="187" spans="1:21" ht="12.75" customHeight="1">
      <c r="A187" s="27" t="s">
        <v>171</v>
      </c>
      <c r="B187" s="154"/>
      <c r="C187" s="155"/>
      <c r="D187" s="155"/>
      <c r="E187" s="155"/>
      <c r="F187" s="155"/>
      <c r="G187" s="155"/>
      <c r="H187" s="155"/>
      <c r="I187" s="32"/>
      <c r="J187" s="32"/>
      <c r="K187" s="155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</row>
    <row r="188" spans="2:21" ht="12" customHeight="1">
      <c r="B188" s="143" t="s">
        <v>86</v>
      </c>
      <c r="C188" s="204">
        <v>6.40497566801548</v>
      </c>
      <c r="D188" s="204">
        <v>7.69503528984287</v>
      </c>
      <c r="E188" s="204">
        <v>7.583178051456627</v>
      </c>
      <c r="F188" s="204">
        <v>7.044837857455455</v>
      </c>
      <c r="G188" s="204">
        <v>8.909752029734069</v>
      </c>
      <c r="H188" s="204">
        <v>8.905790444227302</v>
      </c>
      <c r="I188" s="204">
        <v>4.841892436769017</v>
      </c>
      <c r="J188" s="204">
        <v>6.044916440027831</v>
      </c>
      <c r="K188" s="204">
        <v>7.234444151353214</v>
      </c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</row>
    <row r="189" spans="2:21" ht="12" customHeight="1">
      <c r="B189" s="143" t="s">
        <v>87</v>
      </c>
      <c r="C189" s="204">
        <v>1.3323021530172685</v>
      </c>
      <c r="D189" s="204">
        <v>0.08966956657267448</v>
      </c>
      <c r="E189" s="204">
        <v>0.1289013638504209</v>
      </c>
      <c r="F189" s="204">
        <v>1.0167751169794</v>
      </c>
      <c r="G189" s="204">
        <v>1.8104511889310977</v>
      </c>
      <c r="H189" s="204">
        <v>0.6204161887145584</v>
      </c>
      <c r="I189" s="195" t="s">
        <v>17</v>
      </c>
      <c r="J189" s="195" t="s">
        <v>17</v>
      </c>
      <c r="K189" s="204">
        <v>0.7721692752499968</v>
      </c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</row>
    <row r="190" spans="2:21" ht="12" customHeight="1">
      <c r="B190" s="143" t="s">
        <v>88</v>
      </c>
      <c r="C190" s="204">
        <v>7.7350888591170985</v>
      </c>
      <c r="D190" s="204">
        <v>7.786858351212693</v>
      </c>
      <c r="E190" s="204">
        <v>7.70905166699062</v>
      </c>
      <c r="F190" s="204">
        <v>8.066363549658984</v>
      </c>
      <c r="G190" s="204">
        <v>10.701949648358614</v>
      </c>
      <c r="H190" s="204">
        <v>9.532795296808924</v>
      </c>
      <c r="I190" s="204">
        <v>4.8219480140354865</v>
      </c>
      <c r="J190" s="204">
        <v>5.9929810734753755</v>
      </c>
      <c r="K190" s="204">
        <v>7.98604487490951</v>
      </c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</row>
    <row r="191" spans="2:21" ht="12" customHeight="1">
      <c r="B191" s="143" t="s">
        <v>89</v>
      </c>
      <c r="C191" s="204">
        <v>1.47271744161793</v>
      </c>
      <c r="D191" s="204">
        <v>2.098200063999895</v>
      </c>
      <c r="E191" s="204">
        <v>2.420685251042317</v>
      </c>
      <c r="F191" s="204">
        <v>2.1092379791831073</v>
      </c>
      <c r="G191" s="204">
        <v>1.9492007534527966</v>
      </c>
      <c r="H191" s="204" t="s">
        <v>51</v>
      </c>
      <c r="I191" s="204" t="s">
        <v>51</v>
      </c>
      <c r="J191" s="204" t="s">
        <v>51</v>
      </c>
      <c r="K191" s="204">
        <v>1.914363599275546</v>
      </c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</row>
    <row r="192" spans="2:21" ht="12" customHeight="1">
      <c r="B192" s="152" t="s">
        <v>90</v>
      </c>
      <c r="C192" s="204">
        <v>9.207276724360804</v>
      </c>
      <c r="D192" s="204">
        <v>9.884732464690918</v>
      </c>
      <c r="E192" s="204">
        <v>10.129112186796394</v>
      </c>
      <c r="F192" s="204">
        <v>10.174643354376803</v>
      </c>
      <c r="G192" s="204">
        <v>12.641348285866599</v>
      </c>
      <c r="H192" s="204" t="s">
        <v>51</v>
      </c>
      <c r="I192" s="204" t="s">
        <v>51</v>
      </c>
      <c r="J192" s="204" t="s">
        <v>51</v>
      </c>
      <c r="K192" s="204">
        <v>9.900408416323545</v>
      </c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</row>
    <row r="193" spans="1:21" ht="10.5" customHeight="1" hidden="1">
      <c r="A193" s="165" t="s">
        <v>95</v>
      </c>
      <c r="B193" s="154"/>
      <c r="C193" s="166">
        <v>246.3797881320625</v>
      </c>
      <c r="D193" s="166">
        <v>218.89038352563597</v>
      </c>
      <c r="E193" s="166">
        <v>190.55183021949696</v>
      </c>
      <c r="F193" s="166">
        <v>138.2931668593933</v>
      </c>
      <c r="G193" s="166">
        <v>139.24079861879562</v>
      </c>
      <c r="H193" s="166">
        <v>74.95331880577403</v>
      </c>
      <c r="I193" s="166">
        <v>43.965895873961216</v>
      </c>
      <c r="J193" s="166">
        <v>34.336569426778794</v>
      </c>
      <c r="K193" s="166">
        <v>438.37084757086666</v>
      </c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</row>
    <row r="194" spans="1:21" ht="10.5" customHeight="1" hidden="1">
      <c r="A194" s="165" t="s">
        <v>96</v>
      </c>
      <c r="B194" s="154"/>
      <c r="C194" s="167">
        <v>9.134031014895083</v>
      </c>
      <c r="D194" s="167">
        <v>9.796222063645708</v>
      </c>
      <c r="E194" s="167">
        <v>10.024924996029178</v>
      </c>
      <c r="F194" s="167">
        <v>10.030440271697712</v>
      </c>
      <c r="G194" s="167">
        <v>12.463404444075433</v>
      </c>
      <c r="H194" s="167">
        <v>11.744745172713964</v>
      </c>
      <c r="I194" s="167">
        <v>5.827392421931453</v>
      </c>
      <c r="J194" s="167">
        <v>5.945830521066489</v>
      </c>
      <c r="K194" s="167">
        <v>9.856142697917493</v>
      </c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</row>
    <row r="195" spans="1:21" ht="10.5" customHeight="1" hidden="1">
      <c r="A195" s="165" t="s">
        <v>97</v>
      </c>
      <c r="B195" s="154"/>
      <c r="C195" s="167">
        <v>9.280522433826526</v>
      </c>
      <c r="D195" s="167">
        <v>9.973242865736129</v>
      </c>
      <c r="E195" s="167">
        <v>10.233299377563611</v>
      </c>
      <c r="F195" s="167">
        <v>10.318846437055894</v>
      </c>
      <c r="G195" s="167">
        <v>12.819292127657764</v>
      </c>
      <c r="H195" s="167">
        <v>12.375479626637668</v>
      </c>
      <c r="I195" s="167">
        <v>6.37120604186978</v>
      </c>
      <c r="J195" s="167">
        <v>6.665723210602112</v>
      </c>
      <c r="K195" s="167">
        <v>9.944674134729597</v>
      </c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</row>
    <row r="196" spans="1:21" ht="12" customHeight="1">
      <c r="A196" s="168" t="s">
        <v>98</v>
      </c>
      <c r="B196" s="154"/>
      <c r="C196" s="169" t="s">
        <v>145</v>
      </c>
      <c r="D196" s="169" t="s">
        <v>146</v>
      </c>
      <c r="E196" s="169" t="s">
        <v>147</v>
      </c>
      <c r="F196" s="169" t="s">
        <v>148</v>
      </c>
      <c r="G196" s="169" t="s">
        <v>149</v>
      </c>
      <c r="H196" s="169" t="s">
        <v>150</v>
      </c>
      <c r="I196" s="169" t="s">
        <v>151</v>
      </c>
      <c r="J196" s="169" t="s">
        <v>152</v>
      </c>
      <c r="K196" s="169" t="s">
        <v>153</v>
      </c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</row>
    <row r="197" spans="2:21" ht="12" customHeight="1">
      <c r="B197" s="143" t="s">
        <v>109</v>
      </c>
      <c r="C197" s="204">
        <v>0.0393903349501621</v>
      </c>
      <c r="D197" s="204">
        <v>0.13382656992302994</v>
      </c>
      <c r="E197" s="195" t="s">
        <v>17</v>
      </c>
      <c r="F197" s="204">
        <v>0.11571888516426032</v>
      </c>
      <c r="G197" s="192" t="s">
        <v>110</v>
      </c>
      <c r="H197" s="204">
        <v>1.0767388378427072</v>
      </c>
      <c r="I197" s="204">
        <v>0.07202873633411312</v>
      </c>
      <c r="J197" s="195" t="s">
        <v>17</v>
      </c>
      <c r="K197" s="204">
        <v>0.08514807420090618</v>
      </c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</row>
    <row r="198" spans="2:21" ht="12" customHeight="1">
      <c r="B198" s="143" t="s">
        <v>111</v>
      </c>
      <c r="C198" s="218">
        <v>7.77447919406726</v>
      </c>
      <c r="D198" s="218">
        <v>7.920684921135723</v>
      </c>
      <c r="E198" s="218">
        <v>7.70905166699062</v>
      </c>
      <c r="F198" s="218">
        <v>8.182082434823243</v>
      </c>
      <c r="G198" s="218">
        <v>10.701949648358614</v>
      </c>
      <c r="H198" s="218">
        <v>10.609534134651632</v>
      </c>
      <c r="I198" s="218">
        <v>4.8939767503696</v>
      </c>
      <c r="J198" s="218">
        <v>5.9929810734753755</v>
      </c>
      <c r="K198" s="218">
        <v>8.071192949110417</v>
      </c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</row>
    <row r="199" spans="2:21" ht="12" customHeight="1">
      <c r="B199" s="143" t="s">
        <v>112</v>
      </c>
      <c r="C199" s="218">
        <v>9.246667059310967</v>
      </c>
      <c r="D199" s="218">
        <v>10.018559034613949</v>
      </c>
      <c r="E199" s="218">
        <v>10.129112186796394</v>
      </c>
      <c r="F199" s="218">
        <v>10.290362239541064</v>
      </c>
      <c r="G199" s="218">
        <v>12.641348285866599</v>
      </c>
      <c r="H199" s="218">
        <v>13.136851237518524</v>
      </c>
      <c r="I199" s="218">
        <v>6.1713279682347295</v>
      </c>
      <c r="J199" s="218">
        <v>6.3057768658343</v>
      </c>
      <c r="K199" s="218">
        <v>9.985556490524452</v>
      </c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</row>
    <row r="200" spans="1:11" ht="3" customHeight="1">
      <c r="A200" s="9"/>
      <c r="B200" s="225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ht="5.25" customHeight="1">
      <c r="B201" s="227"/>
    </row>
    <row r="202" spans="1:2" ht="9.75" customHeight="1">
      <c r="A202" s="123" t="s">
        <v>154</v>
      </c>
      <c r="B202" s="227"/>
    </row>
    <row r="203" spans="1:2" ht="9.75" customHeight="1">
      <c r="A203" s="123" t="s">
        <v>155</v>
      </c>
      <c r="B203" s="227"/>
    </row>
    <row r="204" spans="1:2" ht="9.75" customHeight="1">
      <c r="A204" s="123" t="s">
        <v>156</v>
      </c>
      <c r="B204" s="227"/>
    </row>
    <row r="205" spans="1:11" ht="9.75" customHeight="1">
      <c r="A205" s="229" t="s">
        <v>157</v>
      </c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</row>
    <row r="206" spans="1:11" ht="9.75" customHeight="1">
      <c r="A206" s="123" t="s">
        <v>158</v>
      </c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</row>
    <row r="207" spans="1:10" ht="9.75" customHeight="1">
      <c r="A207" s="117" t="s">
        <v>159</v>
      </c>
      <c r="J207" s="7"/>
    </row>
    <row r="208" spans="1:10" ht="9.75" customHeight="1">
      <c r="A208" s="117" t="s">
        <v>160</v>
      </c>
      <c r="J208" s="7"/>
    </row>
    <row r="209" ht="9.75" customHeight="1">
      <c r="A209" s="123" t="s">
        <v>161</v>
      </c>
    </row>
    <row r="210" ht="9.75" customHeight="1">
      <c r="A210" s="117" t="s">
        <v>162</v>
      </c>
    </row>
  </sheetData>
  <mergeCells count="5">
    <mergeCell ref="M4:U4"/>
    <mergeCell ref="A205:K205"/>
    <mergeCell ref="C4:K4"/>
    <mergeCell ref="C60:K60"/>
    <mergeCell ref="C117:K117"/>
  </mergeCells>
  <printOptions/>
  <pageMargins left="0.7874015748031497" right="0.7874015748031497" top="0.7874015748031497" bottom="0.7874015748031497" header="0.1968503937007874" footer="0.1968503937007874"/>
  <pageSetup horizontalDpi="600" verticalDpi="600" orientation="landscape" paperSize="9" scale="94" r:id="rId1"/>
  <rowBreaks count="3" manualBreakCount="3">
    <brk id="52" max="10" man="1"/>
    <brk id="98" max="10" man="1"/>
    <brk id="1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2"/>
  <dimension ref="A1:M387"/>
  <sheetViews>
    <sheetView view="pageBreakPreview" zoomScaleSheetLayoutView="100" workbookViewId="0" topLeftCell="A207">
      <selection activeCell="E233" sqref="E233"/>
    </sheetView>
  </sheetViews>
  <sheetFormatPr defaultColWidth="9.140625" defaultRowHeight="12.75"/>
  <cols>
    <col min="1" max="1" width="11.8515625" style="7" customWidth="1"/>
    <col min="2" max="2" width="17.140625" style="119" customWidth="1"/>
    <col min="3" max="4" width="11.7109375" style="7" customWidth="1"/>
    <col min="5" max="5" width="12.28125" style="7" customWidth="1"/>
    <col min="6" max="7" width="12.421875" style="7" customWidth="1"/>
    <col min="8" max="8" width="11.00390625" style="7" customWidth="1"/>
    <col min="9" max="9" width="10.7109375" style="7" customWidth="1"/>
    <col min="10" max="10" width="10.7109375" style="228" customWidth="1"/>
    <col min="11" max="11" width="12.140625" style="7" customWidth="1"/>
    <col min="12" max="16384" width="8.00390625" style="7" customWidth="1"/>
  </cols>
  <sheetData>
    <row r="1" spans="1:11" ht="13.5" customHeight="1">
      <c r="A1" s="125" t="s">
        <v>172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" ht="3" customHeight="1">
      <c r="A2" s="8"/>
      <c r="B2" s="227"/>
    </row>
    <row r="3" spans="1:11" ht="11.25" customHeight="1">
      <c r="A3" s="131"/>
      <c r="B3" s="233"/>
      <c r="C3" s="15" t="s">
        <v>78</v>
      </c>
      <c r="D3" s="15" t="s">
        <v>173</v>
      </c>
      <c r="E3" s="15" t="s">
        <v>79</v>
      </c>
      <c r="F3" s="15" t="s">
        <v>242</v>
      </c>
      <c r="G3" s="15" t="s">
        <v>243</v>
      </c>
      <c r="H3" s="15" t="s">
        <v>82</v>
      </c>
      <c r="I3" s="15" t="s">
        <v>83</v>
      </c>
      <c r="J3" s="15" t="s">
        <v>84</v>
      </c>
      <c r="K3" s="15" t="s">
        <v>15</v>
      </c>
    </row>
    <row r="4" spans="1:11" ht="3" customHeight="1">
      <c r="A4" s="170"/>
      <c r="B4" s="171"/>
      <c r="C4" s="234"/>
      <c r="D4" s="234"/>
      <c r="E4" s="234"/>
      <c r="F4" s="234"/>
      <c r="G4" s="234"/>
      <c r="H4" s="234"/>
      <c r="I4" s="234"/>
      <c r="J4" s="234"/>
      <c r="K4" s="234"/>
    </row>
    <row r="5" spans="2:11" ht="3" customHeight="1">
      <c r="B5" s="153"/>
      <c r="J5" s="7"/>
      <c r="K5" s="29"/>
    </row>
    <row r="6" spans="1:11" ht="10.5" customHeight="1">
      <c r="A6" s="27" t="s">
        <v>174</v>
      </c>
      <c r="B6" s="153"/>
      <c r="C6" s="95"/>
      <c r="D6" s="95"/>
      <c r="E6" s="95"/>
      <c r="F6" s="95"/>
      <c r="G6" s="95"/>
      <c r="H6" s="95"/>
      <c r="I6" s="95"/>
      <c r="J6" s="95"/>
      <c r="K6" s="70"/>
    </row>
    <row r="7" spans="2:11" ht="11.25">
      <c r="B7" s="153"/>
      <c r="D7" s="235"/>
      <c r="E7" s="235"/>
      <c r="F7" s="235"/>
      <c r="G7" s="235"/>
      <c r="H7" s="235"/>
      <c r="I7" s="235"/>
      <c r="J7" s="235"/>
      <c r="K7" s="70"/>
    </row>
    <row r="8" spans="2:11" ht="11.25">
      <c r="B8" s="153"/>
      <c r="C8" s="235"/>
      <c r="D8" s="235"/>
      <c r="E8" s="235"/>
      <c r="F8" s="235"/>
      <c r="G8" s="235"/>
      <c r="H8" s="235"/>
      <c r="I8" s="235"/>
      <c r="J8" s="235"/>
      <c r="K8" s="70"/>
    </row>
    <row r="9" spans="2:11" ht="10.5" customHeight="1">
      <c r="B9" s="153" t="s">
        <v>86</v>
      </c>
      <c r="C9" s="235">
        <v>1197</v>
      </c>
      <c r="D9" s="235">
        <v>343</v>
      </c>
      <c r="E9" s="235">
        <v>1929</v>
      </c>
      <c r="F9" s="235">
        <v>241</v>
      </c>
      <c r="G9" s="235">
        <v>553</v>
      </c>
      <c r="H9" s="235">
        <v>604</v>
      </c>
      <c r="I9" s="235">
        <v>78</v>
      </c>
      <c r="J9" s="235">
        <v>17</v>
      </c>
      <c r="K9" s="70">
        <f>SUM(C9:J9)</f>
        <v>4962</v>
      </c>
    </row>
    <row r="10" spans="2:11" ht="10.5" customHeight="1">
      <c r="B10" s="153" t="s">
        <v>12</v>
      </c>
      <c r="C10" s="235">
        <v>372</v>
      </c>
      <c r="D10" s="235">
        <v>2</v>
      </c>
      <c r="E10" s="235">
        <v>3</v>
      </c>
      <c r="F10" s="235">
        <v>19</v>
      </c>
      <c r="G10" s="235">
        <v>248</v>
      </c>
      <c r="H10" s="235">
        <v>4</v>
      </c>
      <c r="I10" s="235">
        <v>0</v>
      </c>
      <c r="J10" s="235">
        <v>0</v>
      </c>
      <c r="K10" s="70">
        <f>SUM(C10:J10)</f>
        <v>648</v>
      </c>
    </row>
    <row r="11" spans="2:11" ht="10.5" customHeight="1">
      <c r="B11" s="153" t="s">
        <v>89</v>
      </c>
      <c r="C11" s="235">
        <v>737</v>
      </c>
      <c r="D11" s="235">
        <v>833</v>
      </c>
      <c r="E11" s="235">
        <v>1147</v>
      </c>
      <c r="F11" s="235">
        <v>292</v>
      </c>
      <c r="G11" s="235">
        <v>346</v>
      </c>
      <c r="H11" s="235">
        <v>0</v>
      </c>
      <c r="I11" s="235">
        <v>0</v>
      </c>
      <c r="J11" s="235">
        <v>0</v>
      </c>
      <c r="K11" s="70">
        <f>SUM(C11:J11)</f>
        <v>3355</v>
      </c>
    </row>
    <row r="12" spans="2:11" ht="10.5" customHeight="1">
      <c r="B12" s="165" t="s">
        <v>90</v>
      </c>
      <c r="C12" s="235">
        <v>2306</v>
      </c>
      <c r="D12" s="235">
        <v>1178</v>
      </c>
      <c r="E12" s="235">
        <v>3079</v>
      </c>
      <c r="F12" s="235">
        <v>552</v>
      </c>
      <c r="G12" s="235">
        <v>1147</v>
      </c>
      <c r="H12" s="235">
        <v>608</v>
      </c>
      <c r="I12" s="235">
        <v>78</v>
      </c>
      <c r="J12" s="235">
        <v>17</v>
      </c>
      <c r="K12" s="70">
        <f>SUM(C12:J12)</f>
        <v>8965</v>
      </c>
    </row>
    <row r="13" spans="2:11" ht="10.5" customHeight="1">
      <c r="B13" s="153" t="s">
        <v>91</v>
      </c>
      <c r="C13" s="31" t="s">
        <v>17</v>
      </c>
      <c r="D13" s="31" t="s">
        <v>17</v>
      </c>
      <c r="E13" s="31" t="s">
        <v>17</v>
      </c>
      <c r="F13" s="31" t="s">
        <v>17</v>
      </c>
      <c r="G13" s="31" t="s">
        <v>17</v>
      </c>
      <c r="H13" s="31" t="s">
        <v>17</v>
      </c>
      <c r="I13" s="31" t="s">
        <v>17</v>
      </c>
      <c r="J13" s="31" t="s">
        <v>17</v>
      </c>
      <c r="K13" s="31" t="s">
        <v>17</v>
      </c>
    </row>
    <row r="14" spans="2:11" ht="10.5" customHeight="1">
      <c r="B14" s="153" t="s">
        <v>108</v>
      </c>
      <c r="C14" s="235" t="e">
        <f aca="true" t="shared" si="0" ref="C14:J14">C9+C10+C13</f>
        <v>#VALUE!</v>
      </c>
      <c r="D14" s="235" t="e">
        <f t="shared" si="0"/>
        <v>#VALUE!</v>
      </c>
      <c r="E14" s="235" t="e">
        <f t="shared" si="0"/>
        <v>#VALUE!</v>
      </c>
      <c r="F14" s="235" t="e">
        <f t="shared" si="0"/>
        <v>#VALUE!</v>
      </c>
      <c r="G14" s="235" t="e">
        <f t="shared" si="0"/>
        <v>#VALUE!</v>
      </c>
      <c r="H14" s="235" t="e">
        <f t="shared" si="0"/>
        <v>#VALUE!</v>
      </c>
      <c r="I14" s="235" t="e">
        <f t="shared" si="0"/>
        <v>#VALUE!</v>
      </c>
      <c r="J14" s="235" t="e">
        <f t="shared" si="0"/>
        <v>#VALUE!</v>
      </c>
      <c r="K14" s="70" t="e">
        <f>SUM(C14:J14)</f>
        <v>#VALUE!</v>
      </c>
    </row>
    <row r="15" spans="2:11" ht="10.5" customHeight="1">
      <c r="B15" s="153" t="s">
        <v>92</v>
      </c>
      <c r="C15" s="235">
        <f aca="true" t="shared" si="1" ref="C15:J15">C12</f>
        <v>2306</v>
      </c>
      <c r="D15" s="235">
        <f t="shared" si="1"/>
        <v>1178</v>
      </c>
      <c r="E15" s="235">
        <f t="shared" si="1"/>
        <v>3079</v>
      </c>
      <c r="F15" s="235">
        <f t="shared" si="1"/>
        <v>552</v>
      </c>
      <c r="G15" s="235">
        <f t="shared" si="1"/>
        <v>1147</v>
      </c>
      <c r="H15" s="235">
        <f t="shared" si="1"/>
        <v>608</v>
      </c>
      <c r="I15" s="235">
        <f t="shared" si="1"/>
        <v>78</v>
      </c>
      <c r="J15" s="235">
        <f t="shared" si="1"/>
        <v>17</v>
      </c>
      <c r="K15" s="70">
        <f>SUM(C15:J15)</f>
        <v>8965</v>
      </c>
    </row>
    <row r="16" spans="2:11" ht="3" customHeight="1">
      <c r="B16" s="153"/>
      <c r="C16" s="235"/>
      <c r="D16" s="235"/>
      <c r="E16" s="235"/>
      <c r="F16" s="235"/>
      <c r="G16" s="235"/>
      <c r="H16" s="235"/>
      <c r="I16" s="235"/>
      <c r="J16" s="235"/>
      <c r="K16" s="70"/>
    </row>
    <row r="17" spans="1:11" ht="11.25">
      <c r="A17" s="236" t="s">
        <v>175</v>
      </c>
      <c r="B17" s="153"/>
      <c r="C17" s="235"/>
      <c r="D17" s="235"/>
      <c r="E17" s="235"/>
      <c r="F17" s="235"/>
      <c r="G17" s="235"/>
      <c r="H17" s="235"/>
      <c r="I17" s="235"/>
      <c r="J17" s="235"/>
      <c r="K17" s="70"/>
    </row>
    <row r="18" spans="2:11" ht="10.5" customHeight="1">
      <c r="B18" s="153" t="s">
        <v>86</v>
      </c>
      <c r="C18" s="235">
        <v>2777</v>
      </c>
      <c r="D18" s="235">
        <v>6679</v>
      </c>
      <c r="E18" s="235">
        <v>830</v>
      </c>
      <c r="F18" s="235">
        <v>616</v>
      </c>
      <c r="G18" s="235">
        <v>911</v>
      </c>
      <c r="H18" s="235">
        <v>77</v>
      </c>
      <c r="I18" s="235">
        <v>15</v>
      </c>
      <c r="J18" s="235">
        <v>41</v>
      </c>
      <c r="K18" s="70">
        <f>SUM(C18:J18)</f>
        <v>11946</v>
      </c>
    </row>
    <row r="19" spans="2:11" ht="10.5" customHeight="1">
      <c r="B19" s="153" t="s">
        <v>12</v>
      </c>
      <c r="C19" s="235">
        <v>142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70">
        <f>SUM(C19:J19)</f>
        <v>142</v>
      </c>
    </row>
    <row r="20" spans="2:11" ht="10.5" customHeight="1">
      <c r="B20" s="153" t="s">
        <v>89</v>
      </c>
      <c r="C20" s="235">
        <v>133</v>
      </c>
      <c r="D20" s="235">
        <v>486</v>
      </c>
      <c r="E20" s="235">
        <v>85</v>
      </c>
      <c r="F20" s="235">
        <v>36</v>
      </c>
      <c r="G20" s="235">
        <v>20</v>
      </c>
      <c r="H20" s="235">
        <v>80</v>
      </c>
      <c r="I20" s="235">
        <v>0</v>
      </c>
      <c r="J20" s="235">
        <v>1</v>
      </c>
      <c r="K20" s="70">
        <f>SUM(C20:J20)</f>
        <v>841</v>
      </c>
    </row>
    <row r="21" spans="2:11" ht="10.5" customHeight="1">
      <c r="B21" s="165" t="s">
        <v>90</v>
      </c>
      <c r="C21" s="235">
        <f aca="true" t="shared" si="2" ref="C21:J21">SUM(C18:C20)</f>
        <v>3052</v>
      </c>
      <c r="D21" s="235">
        <f t="shared" si="2"/>
        <v>7165</v>
      </c>
      <c r="E21" s="235">
        <f t="shared" si="2"/>
        <v>915</v>
      </c>
      <c r="F21" s="235">
        <f t="shared" si="2"/>
        <v>652</v>
      </c>
      <c r="G21" s="235">
        <f t="shared" si="2"/>
        <v>931</v>
      </c>
      <c r="H21" s="235">
        <f t="shared" si="2"/>
        <v>157</v>
      </c>
      <c r="I21" s="235">
        <f t="shared" si="2"/>
        <v>15</v>
      </c>
      <c r="J21" s="235">
        <f t="shared" si="2"/>
        <v>42</v>
      </c>
      <c r="K21" s="70">
        <f>SUM(C21:J21)</f>
        <v>12929</v>
      </c>
    </row>
    <row r="22" spans="2:11" ht="10.5" customHeight="1">
      <c r="B22" s="153" t="s">
        <v>91</v>
      </c>
      <c r="C22" s="31" t="s">
        <v>17</v>
      </c>
      <c r="D22" s="31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 t="s">
        <v>17</v>
      </c>
      <c r="J22" s="31" t="s">
        <v>17</v>
      </c>
      <c r="K22" s="31" t="s">
        <v>17</v>
      </c>
    </row>
    <row r="23" spans="1:11" ht="10.5" customHeight="1">
      <c r="A23" s="54"/>
      <c r="B23" s="153" t="s">
        <v>108</v>
      </c>
      <c r="C23" s="235" t="e">
        <f aca="true" t="shared" si="3" ref="C23:J23">C18+C19+C22</f>
        <v>#VALUE!</v>
      </c>
      <c r="D23" s="235" t="e">
        <f t="shared" si="3"/>
        <v>#VALUE!</v>
      </c>
      <c r="E23" s="235" t="e">
        <f t="shared" si="3"/>
        <v>#VALUE!</v>
      </c>
      <c r="F23" s="235" t="e">
        <f t="shared" si="3"/>
        <v>#VALUE!</v>
      </c>
      <c r="G23" s="235" t="e">
        <f t="shared" si="3"/>
        <v>#VALUE!</v>
      </c>
      <c r="H23" s="235" t="e">
        <f t="shared" si="3"/>
        <v>#VALUE!</v>
      </c>
      <c r="I23" s="235" t="e">
        <f t="shared" si="3"/>
        <v>#VALUE!</v>
      </c>
      <c r="J23" s="235" t="e">
        <f t="shared" si="3"/>
        <v>#VALUE!</v>
      </c>
      <c r="K23" s="70" t="e">
        <f>SUM(C23:J23)</f>
        <v>#VALUE!</v>
      </c>
    </row>
    <row r="24" spans="1:11" ht="10.5" customHeight="1">
      <c r="A24" s="54"/>
      <c r="B24" s="153" t="s">
        <v>92</v>
      </c>
      <c r="C24" s="235">
        <f aca="true" t="shared" si="4" ref="C24:J24">C21</f>
        <v>3052</v>
      </c>
      <c r="D24" s="235">
        <f t="shared" si="4"/>
        <v>7165</v>
      </c>
      <c r="E24" s="235">
        <f t="shared" si="4"/>
        <v>915</v>
      </c>
      <c r="F24" s="235">
        <f t="shared" si="4"/>
        <v>652</v>
      </c>
      <c r="G24" s="235">
        <f t="shared" si="4"/>
        <v>931</v>
      </c>
      <c r="H24" s="235">
        <f t="shared" si="4"/>
        <v>157</v>
      </c>
      <c r="I24" s="235">
        <f t="shared" si="4"/>
        <v>15</v>
      </c>
      <c r="J24" s="235">
        <f t="shared" si="4"/>
        <v>42</v>
      </c>
      <c r="K24" s="70">
        <f>SUM(C24:J24)</f>
        <v>12929</v>
      </c>
    </row>
    <row r="25" spans="1:11" ht="3" customHeight="1">
      <c r="A25" s="54"/>
      <c r="B25" s="237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1.25" customHeight="1">
      <c r="A26" s="236" t="s">
        <v>176</v>
      </c>
      <c r="B26" s="153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0.5" customHeight="1">
      <c r="B27" s="153" t="s">
        <v>86</v>
      </c>
      <c r="C27" s="238">
        <f aca="true" t="shared" si="5" ref="C27:K27">C18+C9</f>
        <v>3974</v>
      </c>
      <c r="D27" s="238">
        <f t="shared" si="5"/>
        <v>7022</v>
      </c>
      <c r="E27" s="238">
        <f t="shared" si="5"/>
        <v>2759</v>
      </c>
      <c r="F27" s="238">
        <f t="shared" si="5"/>
        <v>857</v>
      </c>
      <c r="G27" s="238">
        <f t="shared" si="5"/>
        <v>1464</v>
      </c>
      <c r="H27" s="238">
        <f t="shared" si="5"/>
        <v>681</v>
      </c>
      <c r="I27" s="238">
        <f t="shared" si="5"/>
        <v>93</v>
      </c>
      <c r="J27" s="238">
        <f t="shared" si="5"/>
        <v>58</v>
      </c>
      <c r="K27" s="238">
        <f t="shared" si="5"/>
        <v>16908</v>
      </c>
    </row>
    <row r="28" spans="2:11" ht="10.5" customHeight="1">
      <c r="B28" s="153" t="s">
        <v>12</v>
      </c>
      <c r="C28" s="238">
        <f aca="true" t="shared" si="6" ref="C28:K28">C19+C10</f>
        <v>514</v>
      </c>
      <c r="D28" s="238">
        <f t="shared" si="6"/>
        <v>2</v>
      </c>
      <c r="E28" s="238">
        <f t="shared" si="6"/>
        <v>3</v>
      </c>
      <c r="F28" s="238">
        <f t="shared" si="6"/>
        <v>19</v>
      </c>
      <c r="G28" s="238">
        <f t="shared" si="6"/>
        <v>248</v>
      </c>
      <c r="H28" s="238">
        <f t="shared" si="6"/>
        <v>4</v>
      </c>
      <c r="I28" s="238">
        <f t="shared" si="6"/>
        <v>0</v>
      </c>
      <c r="J28" s="238">
        <f t="shared" si="6"/>
        <v>0</v>
      </c>
      <c r="K28" s="238">
        <f t="shared" si="6"/>
        <v>790</v>
      </c>
    </row>
    <row r="29" spans="2:11" ht="10.5" customHeight="1">
      <c r="B29" s="153" t="s">
        <v>89</v>
      </c>
      <c r="C29" s="238">
        <f aca="true" t="shared" si="7" ref="C29:K29">C20+C11</f>
        <v>870</v>
      </c>
      <c r="D29" s="238">
        <f t="shared" si="7"/>
        <v>1319</v>
      </c>
      <c r="E29" s="238">
        <f t="shared" si="7"/>
        <v>1232</v>
      </c>
      <c r="F29" s="238">
        <f t="shared" si="7"/>
        <v>328</v>
      </c>
      <c r="G29" s="238">
        <f t="shared" si="7"/>
        <v>366</v>
      </c>
      <c r="H29" s="238">
        <f t="shared" si="7"/>
        <v>80</v>
      </c>
      <c r="I29" s="238">
        <f t="shared" si="7"/>
        <v>0</v>
      </c>
      <c r="J29" s="238">
        <f t="shared" si="7"/>
        <v>1</v>
      </c>
      <c r="K29" s="238">
        <f t="shared" si="7"/>
        <v>4196</v>
      </c>
    </row>
    <row r="30" spans="2:11" ht="10.5" customHeight="1">
      <c r="B30" s="165" t="s">
        <v>90</v>
      </c>
      <c r="C30" s="238">
        <f aca="true" t="shared" si="8" ref="C30:K30">C21+C12</f>
        <v>5358</v>
      </c>
      <c r="D30" s="238">
        <f t="shared" si="8"/>
        <v>8343</v>
      </c>
      <c r="E30" s="238">
        <f t="shared" si="8"/>
        <v>3994</v>
      </c>
      <c r="F30" s="238">
        <f t="shared" si="8"/>
        <v>1204</v>
      </c>
      <c r="G30" s="238">
        <f t="shared" si="8"/>
        <v>2078</v>
      </c>
      <c r="H30" s="238">
        <f t="shared" si="8"/>
        <v>765</v>
      </c>
      <c r="I30" s="238">
        <f t="shared" si="8"/>
        <v>93</v>
      </c>
      <c r="J30" s="238">
        <f t="shared" si="8"/>
        <v>59</v>
      </c>
      <c r="K30" s="238">
        <f t="shared" si="8"/>
        <v>21894</v>
      </c>
    </row>
    <row r="31" spans="2:11" ht="10.5" customHeight="1">
      <c r="B31" s="153" t="s">
        <v>91</v>
      </c>
      <c r="C31" s="239" t="s">
        <v>17</v>
      </c>
      <c r="D31" s="239" t="s">
        <v>17</v>
      </c>
      <c r="E31" s="239" t="s">
        <v>17</v>
      </c>
      <c r="F31" s="239" t="s">
        <v>17</v>
      </c>
      <c r="G31" s="239" t="s">
        <v>17</v>
      </c>
      <c r="H31" s="239" t="s">
        <v>17</v>
      </c>
      <c r="I31" s="239" t="s">
        <v>17</v>
      </c>
      <c r="J31" s="239" t="s">
        <v>17</v>
      </c>
      <c r="K31" s="239" t="s">
        <v>17</v>
      </c>
    </row>
    <row r="32" spans="1:11" ht="10.5" customHeight="1">
      <c r="A32" s="54"/>
      <c r="B32" s="153" t="s">
        <v>108</v>
      </c>
      <c r="C32" s="238" t="e">
        <f aca="true" t="shared" si="9" ref="C32:K32">C23+C14</f>
        <v>#VALUE!</v>
      </c>
      <c r="D32" s="238" t="e">
        <f t="shared" si="9"/>
        <v>#VALUE!</v>
      </c>
      <c r="E32" s="238" t="e">
        <f t="shared" si="9"/>
        <v>#VALUE!</v>
      </c>
      <c r="F32" s="238" t="e">
        <f t="shared" si="9"/>
        <v>#VALUE!</v>
      </c>
      <c r="G32" s="238" t="e">
        <f t="shared" si="9"/>
        <v>#VALUE!</v>
      </c>
      <c r="H32" s="238" t="e">
        <f t="shared" si="9"/>
        <v>#VALUE!</v>
      </c>
      <c r="I32" s="238" t="e">
        <f t="shared" si="9"/>
        <v>#VALUE!</v>
      </c>
      <c r="J32" s="238" t="e">
        <f t="shared" si="9"/>
        <v>#VALUE!</v>
      </c>
      <c r="K32" s="238" t="e">
        <f t="shared" si="9"/>
        <v>#VALUE!</v>
      </c>
    </row>
    <row r="33" spans="1:11" ht="10.5" customHeight="1">
      <c r="A33" s="54"/>
      <c r="B33" s="153" t="s">
        <v>92</v>
      </c>
      <c r="C33" s="238">
        <f aca="true" t="shared" si="10" ref="C33:K33">C24+C15</f>
        <v>5358</v>
      </c>
      <c r="D33" s="238">
        <f t="shared" si="10"/>
        <v>8343</v>
      </c>
      <c r="E33" s="238">
        <f t="shared" si="10"/>
        <v>3994</v>
      </c>
      <c r="F33" s="238">
        <f t="shared" si="10"/>
        <v>1204</v>
      </c>
      <c r="G33" s="238">
        <f t="shared" si="10"/>
        <v>2078</v>
      </c>
      <c r="H33" s="238">
        <f t="shared" si="10"/>
        <v>765</v>
      </c>
      <c r="I33" s="238">
        <f t="shared" si="10"/>
        <v>93</v>
      </c>
      <c r="J33" s="238">
        <f t="shared" si="10"/>
        <v>59</v>
      </c>
      <c r="K33" s="238">
        <f t="shared" si="10"/>
        <v>21894</v>
      </c>
    </row>
    <row r="34" spans="1:11" ht="3" customHeight="1">
      <c r="A34" s="54"/>
      <c r="B34" s="237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1.25" customHeight="1">
      <c r="A35" s="27" t="s">
        <v>177</v>
      </c>
      <c r="B35" s="227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0.5" customHeight="1">
      <c r="B36" s="153" t="s">
        <v>86</v>
      </c>
      <c r="C36" s="35">
        <f aca="true" t="shared" si="11" ref="C36:K36">C9*100/(C9+C18)</f>
        <v>30.120785103170608</v>
      </c>
      <c r="D36" s="35">
        <f t="shared" si="11"/>
        <v>4.88464824836229</v>
      </c>
      <c r="E36" s="35">
        <f t="shared" si="11"/>
        <v>69.91663646248641</v>
      </c>
      <c r="F36" s="35">
        <f t="shared" si="11"/>
        <v>28.121353558926486</v>
      </c>
      <c r="G36" s="35">
        <f t="shared" si="11"/>
        <v>37.77322404371585</v>
      </c>
      <c r="H36" s="35">
        <f t="shared" si="11"/>
        <v>88.69309838472834</v>
      </c>
      <c r="I36" s="35">
        <f t="shared" si="11"/>
        <v>83.87096774193549</v>
      </c>
      <c r="J36" s="35">
        <f t="shared" si="11"/>
        <v>29.310344827586206</v>
      </c>
      <c r="K36" s="35">
        <f t="shared" si="11"/>
        <v>29.347054648687013</v>
      </c>
    </row>
    <row r="37" spans="2:11" ht="10.5" customHeight="1">
      <c r="B37" s="153" t="s">
        <v>12</v>
      </c>
      <c r="C37" s="35">
        <f aca="true" t="shared" si="12" ref="C37:K37">C10*100/(C10+C19)</f>
        <v>72.37354085603113</v>
      </c>
      <c r="D37" s="35">
        <f t="shared" si="12"/>
        <v>100</v>
      </c>
      <c r="E37" s="35">
        <f t="shared" si="12"/>
        <v>100</v>
      </c>
      <c r="F37" s="35">
        <f t="shared" si="12"/>
        <v>100</v>
      </c>
      <c r="G37" s="35">
        <f t="shared" si="12"/>
        <v>100</v>
      </c>
      <c r="H37" s="35">
        <f t="shared" si="12"/>
        <v>100</v>
      </c>
      <c r="I37" s="35" t="e">
        <f t="shared" si="12"/>
        <v>#DIV/0!</v>
      </c>
      <c r="J37" s="35" t="e">
        <f t="shared" si="12"/>
        <v>#DIV/0!</v>
      </c>
      <c r="K37" s="35">
        <f t="shared" si="12"/>
        <v>82.0253164556962</v>
      </c>
    </row>
    <row r="38" spans="2:11" ht="10.5" customHeight="1">
      <c r="B38" s="153" t="s">
        <v>89</v>
      </c>
      <c r="C38" s="35">
        <f aca="true" t="shared" si="13" ref="C38:K38">C11*100/(C11+C20)</f>
        <v>84.71264367816092</v>
      </c>
      <c r="D38" s="35">
        <f t="shared" si="13"/>
        <v>63.153904473085674</v>
      </c>
      <c r="E38" s="35">
        <f t="shared" si="13"/>
        <v>93.10064935064935</v>
      </c>
      <c r="F38" s="35">
        <f t="shared" si="13"/>
        <v>89.02439024390245</v>
      </c>
      <c r="G38" s="35">
        <f t="shared" si="13"/>
        <v>94.53551912568307</v>
      </c>
      <c r="H38" s="35">
        <f t="shared" si="13"/>
        <v>0</v>
      </c>
      <c r="I38" s="35" t="e">
        <f t="shared" si="13"/>
        <v>#DIV/0!</v>
      </c>
      <c r="J38" s="35">
        <f t="shared" si="13"/>
        <v>0</v>
      </c>
      <c r="K38" s="35">
        <f t="shared" si="13"/>
        <v>79.95710200190658</v>
      </c>
    </row>
    <row r="39" spans="1:11" ht="10.5" customHeight="1">
      <c r="A39" s="37"/>
      <c r="B39" s="165" t="s">
        <v>90</v>
      </c>
      <c r="C39" s="35">
        <f aca="true" t="shared" si="14" ref="C39:K39">C12*100/(C12+C21)</f>
        <v>43.03844718178425</v>
      </c>
      <c r="D39" s="35">
        <f t="shared" si="14"/>
        <v>14.11962123936234</v>
      </c>
      <c r="E39" s="35">
        <f t="shared" si="14"/>
        <v>77.0906359539309</v>
      </c>
      <c r="F39" s="35">
        <f t="shared" si="14"/>
        <v>45.84717607973422</v>
      </c>
      <c r="G39" s="35">
        <f t="shared" si="14"/>
        <v>55.19730510105871</v>
      </c>
      <c r="H39" s="35">
        <f t="shared" si="14"/>
        <v>79.47712418300654</v>
      </c>
      <c r="I39" s="35">
        <f t="shared" si="14"/>
        <v>83.87096774193549</v>
      </c>
      <c r="J39" s="35">
        <f t="shared" si="14"/>
        <v>28.8135593220339</v>
      </c>
      <c r="K39" s="35">
        <f t="shared" si="14"/>
        <v>40.947291495386864</v>
      </c>
    </row>
    <row r="40" spans="1:11" ht="10.5" customHeight="1">
      <c r="A40" s="54"/>
      <c r="B40" s="153" t="s">
        <v>91</v>
      </c>
      <c r="C40" s="240" t="s">
        <v>17</v>
      </c>
      <c r="D40" s="240" t="s">
        <v>17</v>
      </c>
      <c r="E40" s="240" t="s">
        <v>17</v>
      </c>
      <c r="F40" s="240" t="s">
        <v>17</v>
      </c>
      <c r="G40" s="240" t="s">
        <v>17</v>
      </c>
      <c r="H40" s="240" t="s">
        <v>17</v>
      </c>
      <c r="I40" s="240" t="s">
        <v>17</v>
      </c>
      <c r="J40" s="240" t="s">
        <v>17</v>
      </c>
      <c r="K40" s="240" t="s">
        <v>17</v>
      </c>
    </row>
    <row r="41" spans="1:11" ht="10.5" customHeight="1">
      <c r="A41" s="54"/>
      <c r="B41" s="153" t="s">
        <v>108</v>
      </c>
      <c r="C41" s="35" t="e">
        <f aca="true" t="shared" si="15" ref="C41:K41">C14*100/(C14+C23)</f>
        <v>#VALUE!</v>
      </c>
      <c r="D41" s="35" t="e">
        <f t="shared" si="15"/>
        <v>#VALUE!</v>
      </c>
      <c r="E41" s="35" t="e">
        <f t="shared" si="15"/>
        <v>#VALUE!</v>
      </c>
      <c r="F41" s="35" t="e">
        <f t="shared" si="15"/>
        <v>#VALUE!</v>
      </c>
      <c r="G41" s="35" t="e">
        <f t="shared" si="15"/>
        <v>#VALUE!</v>
      </c>
      <c r="H41" s="35" t="e">
        <f t="shared" si="15"/>
        <v>#VALUE!</v>
      </c>
      <c r="I41" s="35" t="e">
        <f t="shared" si="15"/>
        <v>#VALUE!</v>
      </c>
      <c r="J41" s="35" t="e">
        <f t="shared" si="15"/>
        <v>#VALUE!</v>
      </c>
      <c r="K41" s="35" t="e">
        <f t="shared" si="15"/>
        <v>#VALUE!</v>
      </c>
    </row>
    <row r="42" spans="1:11" ht="10.5" customHeight="1">
      <c r="A42" s="54"/>
      <c r="B42" s="153" t="s">
        <v>92</v>
      </c>
      <c r="C42" s="35">
        <f aca="true" t="shared" si="16" ref="C42:K42">C15*100/(C15+C24)</f>
        <v>43.03844718178425</v>
      </c>
      <c r="D42" s="35">
        <f t="shared" si="16"/>
        <v>14.11962123936234</v>
      </c>
      <c r="E42" s="35">
        <f t="shared" si="16"/>
        <v>77.0906359539309</v>
      </c>
      <c r="F42" s="35">
        <f t="shared" si="16"/>
        <v>45.84717607973422</v>
      </c>
      <c r="G42" s="35">
        <f t="shared" si="16"/>
        <v>55.19730510105871</v>
      </c>
      <c r="H42" s="35">
        <f t="shared" si="16"/>
        <v>79.47712418300654</v>
      </c>
      <c r="I42" s="35">
        <f t="shared" si="16"/>
        <v>83.87096774193549</v>
      </c>
      <c r="J42" s="35">
        <f t="shared" si="16"/>
        <v>28.8135593220339</v>
      </c>
      <c r="K42" s="35">
        <f t="shared" si="16"/>
        <v>40.947291495386864</v>
      </c>
    </row>
    <row r="43" spans="1:11" ht="3" customHeight="1">
      <c r="A43" s="198"/>
      <c r="B43" s="241"/>
      <c r="C43" s="242"/>
      <c r="D43" s="242"/>
      <c r="E43" s="242"/>
      <c r="F43" s="242"/>
      <c r="G43" s="242"/>
      <c r="H43" s="242"/>
      <c r="I43" s="242"/>
      <c r="J43" s="242"/>
      <c r="K43" s="242"/>
    </row>
    <row r="44" spans="1:11" ht="10.5" customHeight="1">
      <c r="A44" s="54"/>
      <c r="B44" s="237"/>
      <c r="C44" s="46"/>
      <c r="D44" s="46"/>
      <c r="E44" s="46"/>
      <c r="F44" s="46"/>
      <c r="G44" s="46"/>
      <c r="H44" s="46"/>
      <c r="I44" s="46"/>
      <c r="J44" s="35" t="s">
        <v>36</v>
      </c>
      <c r="K44" s="46"/>
    </row>
    <row r="45" spans="1:11" ht="15.75" customHeight="1">
      <c r="A45" s="125" t="s">
        <v>244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</row>
    <row r="46" spans="1:2" ht="3" customHeight="1">
      <c r="A46" s="8"/>
      <c r="B46" s="227"/>
    </row>
    <row r="47" spans="1:11" ht="18" customHeight="1">
      <c r="A47" s="202"/>
      <c r="B47" s="243"/>
      <c r="C47" s="12" t="s">
        <v>78</v>
      </c>
      <c r="D47" s="12" t="s">
        <v>245</v>
      </c>
      <c r="E47" s="12" t="s">
        <v>79</v>
      </c>
      <c r="F47" s="12" t="s">
        <v>80</v>
      </c>
      <c r="G47" s="12" t="s">
        <v>81</v>
      </c>
      <c r="H47" s="12" t="s">
        <v>82</v>
      </c>
      <c r="I47" s="12" t="s">
        <v>83</v>
      </c>
      <c r="J47" s="12" t="s">
        <v>84</v>
      </c>
      <c r="K47" s="12" t="s">
        <v>15</v>
      </c>
    </row>
    <row r="48" spans="1:10" ht="10.5" customHeight="1" hidden="1">
      <c r="A48" s="88" t="s">
        <v>246</v>
      </c>
      <c r="B48" s="227"/>
      <c r="J48" s="7"/>
    </row>
    <row r="49" spans="1:11" ht="10.5" customHeight="1" hidden="1">
      <c r="A49" s="8"/>
      <c r="B49" s="219" t="s">
        <v>86</v>
      </c>
      <c r="C49" s="244">
        <v>2.339976350634939</v>
      </c>
      <c r="D49" s="244">
        <v>1.9615080788930477</v>
      </c>
      <c r="E49" s="244">
        <v>2.07572505963402</v>
      </c>
      <c r="F49" s="244">
        <v>3.1215994218804695</v>
      </c>
      <c r="G49" s="244">
        <v>2.266258437937859</v>
      </c>
      <c r="H49" s="244">
        <v>1.9585438560768917</v>
      </c>
      <c r="I49" s="244">
        <v>0.7862233402824068</v>
      </c>
      <c r="J49" s="244">
        <v>0.5952962426106914</v>
      </c>
      <c r="K49" s="244">
        <v>2.21501120597641</v>
      </c>
    </row>
    <row r="50" spans="1:11" ht="10.5" customHeight="1" hidden="1">
      <c r="A50" s="8"/>
      <c r="B50" s="219" t="s">
        <v>12</v>
      </c>
      <c r="C50" s="244">
        <v>0.32983899229281977</v>
      </c>
      <c r="D50" s="244">
        <v>0.00043205931509302203</v>
      </c>
      <c r="E50" s="244">
        <v>0.004707735447018691</v>
      </c>
      <c r="F50" s="244">
        <v>0.024500917771076203</v>
      </c>
      <c r="G50" s="244">
        <v>0.15374973095541009</v>
      </c>
      <c r="H50" s="244">
        <v>0.022775139472755602</v>
      </c>
      <c r="I50" s="240" t="s">
        <v>17</v>
      </c>
      <c r="J50" s="240" t="s">
        <v>17</v>
      </c>
      <c r="K50" s="244">
        <v>0.1256470506216598</v>
      </c>
    </row>
    <row r="51" spans="1:11" ht="10.5" customHeight="1" hidden="1">
      <c r="A51" s="8"/>
      <c r="B51" s="219" t="s">
        <v>89</v>
      </c>
      <c r="C51" s="244">
        <v>2.082389292752307</v>
      </c>
      <c r="D51" s="244">
        <v>4.288002664887092</v>
      </c>
      <c r="E51" s="244">
        <v>3.5618418386418194</v>
      </c>
      <c r="F51" s="244">
        <v>3.82557503155738</v>
      </c>
      <c r="G51" s="244">
        <v>0.06685373311051165</v>
      </c>
      <c r="H51" s="244">
        <v>3.9782335244249154</v>
      </c>
      <c r="I51" s="244">
        <v>0.02197586925801862</v>
      </c>
      <c r="J51" s="245" t="s">
        <v>110</v>
      </c>
      <c r="K51" s="244">
        <v>2.9088427742911027</v>
      </c>
    </row>
    <row r="52" spans="1:11" ht="10.5" customHeight="1" hidden="1">
      <c r="A52" s="8"/>
      <c r="B52" s="246" t="s">
        <v>90</v>
      </c>
      <c r="C52" s="247">
        <v>4.7506602550854575</v>
      </c>
      <c r="D52" s="247">
        <v>4.7506602550854575</v>
      </c>
      <c r="E52" s="247">
        <v>4.7506602550854575</v>
      </c>
      <c r="F52" s="247">
        <v>4.7506602550854575</v>
      </c>
      <c r="G52" s="247">
        <v>4.7506602550854575</v>
      </c>
      <c r="H52" s="247">
        <v>4.7506602550854575</v>
      </c>
      <c r="I52" s="247">
        <v>4.7506602550854575</v>
      </c>
      <c r="J52" s="247">
        <v>4.7506602550854575</v>
      </c>
      <c r="K52" s="247">
        <v>4.7506602550854575</v>
      </c>
    </row>
    <row r="53" spans="1:11" ht="10.5" customHeight="1" hidden="1">
      <c r="A53" s="8"/>
      <c r="B53" s="219" t="s">
        <v>91</v>
      </c>
      <c r="C53" s="240" t="s">
        <v>17</v>
      </c>
      <c r="D53" s="240" t="s">
        <v>17</v>
      </c>
      <c r="E53" s="240" t="s">
        <v>17</v>
      </c>
      <c r="F53" s="240" t="s">
        <v>17</v>
      </c>
      <c r="G53" s="240" t="s">
        <v>17</v>
      </c>
      <c r="H53" s="240" t="s">
        <v>17</v>
      </c>
      <c r="I53" s="240" t="s">
        <v>17</v>
      </c>
      <c r="J53" s="240" t="s">
        <v>17</v>
      </c>
      <c r="K53" s="240" t="s">
        <v>17</v>
      </c>
    </row>
    <row r="54" spans="1:11" ht="10.5" customHeight="1" hidden="1">
      <c r="A54" s="8"/>
      <c r="B54" s="219" t="s">
        <v>108</v>
      </c>
      <c r="C54" s="248">
        <v>2.669815342927759</v>
      </c>
      <c r="D54" s="248">
        <v>1.9619401382081407</v>
      </c>
      <c r="E54" s="248">
        <v>2.080432795081039</v>
      </c>
      <c r="F54" s="248">
        <v>3.1461003396515457</v>
      </c>
      <c r="G54" s="248">
        <v>2.420008168893269</v>
      </c>
      <c r="H54" s="248">
        <v>1.9813189955496473</v>
      </c>
      <c r="I54" s="248">
        <v>0.7862233402824068</v>
      </c>
      <c r="J54" s="248">
        <v>0.5952962426106914</v>
      </c>
      <c r="K54" s="248">
        <v>2.34065825659807</v>
      </c>
    </row>
    <row r="55" spans="1:11" ht="10.5" customHeight="1" hidden="1">
      <c r="A55" s="8"/>
      <c r="B55" s="219" t="s">
        <v>92</v>
      </c>
      <c r="C55" s="35">
        <v>9.502864890765522</v>
      </c>
      <c r="D55" s="35">
        <v>11.00060305818069</v>
      </c>
      <c r="E55" s="35">
        <v>10.392934888808316</v>
      </c>
      <c r="F55" s="35">
        <v>11.722335626294385</v>
      </c>
      <c r="G55" s="35">
        <v>7.237522157089238</v>
      </c>
      <c r="H55" s="35">
        <v>10.71021277506002</v>
      </c>
      <c r="I55" s="35">
        <v>5.558859464625883</v>
      </c>
      <c r="J55" s="35">
        <v>5.3459564976961484</v>
      </c>
      <c r="K55" s="35">
        <v>10.000161285974631</v>
      </c>
    </row>
    <row r="56" spans="1:11" ht="3.75" customHeight="1" hidden="1">
      <c r="A56" s="8"/>
      <c r="B56" s="173"/>
      <c r="C56" s="44"/>
      <c r="D56" s="44"/>
      <c r="E56" s="44"/>
      <c r="F56" s="44"/>
      <c r="G56" s="44"/>
      <c r="H56" s="44"/>
      <c r="I56" s="44"/>
      <c r="J56" s="44"/>
      <c r="K56" s="105"/>
    </row>
    <row r="57" spans="1:11" ht="18" customHeight="1">
      <c r="A57" s="8"/>
      <c r="B57" s="173"/>
      <c r="C57" s="249" t="s">
        <v>49</v>
      </c>
      <c r="D57" s="250"/>
      <c r="E57" s="250"/>
      <c r="F57" s="250"/>
      <c r="G57" s="250"/>
      <c r="H57" s="250"/>
      <c r="I57" s="250"/>
      <c r="J57" s="250"/>
      <c r="K57" s="250"/>
    </row>
    <row r="58" spans="2:11" ht="3" customHeight="1">
      <c r="B58" s="251"/>
      <c r="C58" s="44"/>
      <c r="D58" s="44"/>
      <c r="E58" s="44"/>
      <c r="F58" s="44"/>
      <c r="G58" s="44"/>
      <c r="H58" s="44"/>
      <c r="I58" s="44"/>
      <c r="J58" s="44"/>
      <c r="K58" s="105"/>
    </row>
    <row r="59" spans="1:11" ht="12" customHeight="1">
      <c r="A59" s="27" t="s">
        <v>178</v>
      </c>
      <c r="B59" s="153"/>
      <c r="C59" s="44"/>
      <c r="D59" s="44"/>
      <c r="E59" s="44"/>
      <c r="F59" s="44"/>
      <c r="G59" s="44"/>
      <c r="H59" s="44"/>
      <c r="I59" s="44"/>
      <c r="J59" s="44"/>
      <c r="K59" s="105"/>
    </row>
    <row r="60" spans="1:11" ht="12" customHeight="1">
      <c r="A60" s="153" t="s">
        <v>86</v>
      </c>
      <c r="C60" s="252">
        <v>298044</v>
      </c>
      <c r="D60" s="252">
        <v>298266</v>
      </c>
      <c r="E60" s="252">
        <v>234381</v>
      </c>
      <c r="F60" s="252">
        <v>104623</v>
      </c>
      <c r="G60" s="252">
        <v>68985</v>
      </c>
      <c r="H60" s="252">
        <v>25495</v>
      </c>
      <c r="I60" s="252">
        <v>13939</v>
      </c>
      <c r="J60" s="252">
        <v>8829</v>
      </c>
      <c r="K60" s="252">
        <v>1052562</v>
      </c>
    </row>
    <row r="61" spans="1:11" ht="12" customHeight="1">
      <c r="A61" s="153" t="s">
        <v>87</v>
      </c>
      <c r="C61" s="252">
        <v>349157</v>
      </c>
      <c r="D61" s="252">
        <v>33909</v>
      </c>
      <c r="E61" s="252">
        <v>335521</v>
      </c>
      <c r="F61" s="252">
        <v>75351</v>
      </c>
      <c r="G61" s="252">
        <v>94188</v>
      </c>
      <c r="H61" s="252">
        <v>17365</v>
      </c>
      <c r="I61" s="253" t="s">
        <v>17</v>
      </c>
      <c r="J61" s="253" t="s">
        <v>17</v>
      </c>
      <c r="K61" s="252">
        <v>905491</v>
      </c>
    </row>
    <row r="62" spans="1:11" ht="12" customHeight="1">
      <c r="A62" s="237" t="s">
        <v>88</v>
      </c>
      <c r="B62" s="237"/>
      <c r="C62" s="67">
        <v>647201</v>
      </c>
      <c r="D62" s="67">
        <v>332175</v>
      </c>
      <c r="E62" s="67">
        <v>569902</v>
      </c>
      <c r="F62" s="67">
        <v>179974</v>
      </c>
      <c r="G62" s="67">
        <v>163173</v>
      </c>
      <c r="H62" s="67">
        <v>42860</v>
      </c>
      <c r="I62" s="67">
        <v>13939</v>
      </c>
      <c r="J62" s="67">
        <v>8829</v>
      </c>
      <c r="K62" s="254">
        <v>1958053</v>
      </c>
    </row>
    <row r="63" spans="1:11" ht="12" customHeight="1">
      <c r="A63" s="153" t="s">
        <v>89</v>
      </c>
      <c r="C63" s="95">
        <v>123746</v>
      </c>
      <c r="D63" s="95">
        <v>105881</v>
      </c>
      <c r="E63" s="95">
        <v>95711</v>
      </c>
      <c r="F63" s="95">
        <v>48491</v>
      </c>
      <c r="G63" s="95">
        <v>31562</v>
      </c>
      <c r="H63" s="31" t="s">
        <v>51</v>
      </c>
      <c r="I63" s="31" t="s">
        <v>51</v>
      </c>
      <c r="J63" s="31" t="s">
        <v>51</v>
      </c>
      <c r="K63" s="252">
        <v>417141</v>
      </c>
    </row>
    <row r="64" spans="1:11" ht="12" customHeight="1">
      <c r="A64" s="165" t="s">
        <v>90</v>
      </c>
      <c r="C64" s="255">
        <v>770947</v>
      </c>
      <c r="D64" s="255">
        <v>438056</v>
      </c>
      <c r="E64" s="255">
        <v>665613</v>
      </c>
      <c r="F64" s="255">
        <v>228465</v>
      </c>
      <c r="G64" s="255">
        <v>194735</v>
      </c>
      <c r="H64" s="31" t="s">
        <v>51</v>
      </c>
      <c r="I64" s="31" t="s">
        <v>51</v>
      </c>
      <c r="J64" s="31" t="s">
        <v>51</v>
      </c>
      <c r="K64" s="252">
        <v>2375194</v>
      </c>
    </row>
    <row r="65" spans="2:11" ht="3" customHeight="1">
      <c r="B65" s="153"/>
      <c r="C65" s="255"/>
      <c r="D65" s="255"/>
      <c r="E65" s="255"/>
      <c r="F65" s="255"/>
      <c r="G65" s="255"/>
      <c r="H65" s="255"/>
      <c r="I65" s="255"/>
      <c r="J65" s="255"/>
      <c r="K65" s="255"/>
    </row>
    <row r="66" spans="1:11" ht="12.75" customHeight="1">
      <c r="A66" s="27" t="s">
        <v>247</v>
      </c>
      <c r="B66" s="153"/>
      <c r="C66" s="255"/>
      <c r="D66" s="255"/>
      <c r="E66" s="255"/>
      <c r="F66" s="255"/>
      <c r="G66" s="255"/>
      <c r="H66" s="255"/>
      <c r="I66" s="255"/>
      <c r="J66" s="255"/>
      <c r="K66" s="255"/>
    </row>
    <row r="67" spans="1:11" ht="12" customHeight="1">
      <c r="A67" s="153" t="s">
        <v>86</v>
      </c>
      <c r="C67" s="245">
        <v>87.06768128195836</v>
      </c>
      <c r="D67" s="245">
        <v>89.84932912232705</v>
      </c>
      <c r="E67" s="245">
        <v>90.71981090617413</v>
      </c>
      <c r="F67" s="245">
        <v>90.70854401039924</v>
      </c>
      <c r="G67" s="245">
        <v>96.2209175907806</v>
      </c>
      <c r="H67" s="245">
        <v>85.3971366934693</v>
      </c>
      <c r="I67" s="245">
        <v>95.8964057679891</v>
      </c>
      <c r="J67" s="245">
        <v>96.3982330954808</v>
      </c>
      <c r="K67" s="245">
        <v>89.7856848337675</v>
      </c>
    </row>
    <row r="68" spans="1:11" ht="12" customHeight="1">
      <c r="A68" s="153" t="s">
        <v>87</v>
      </c>
      <c r="C68" s="245">
        <v>40.76189221467706</v>
      </c>
      <c r="D68" s="245">
        <v>50.21970568285706</v>
      </c>
      <c r="E68" s="245">
        <v>10.824061683173333</v>
      </c>
      <c r="F68" s="245">
        <v>68.40121564411886</v>
      </c>
      <c r="G68" s="245">
        <v>66.17403490890558</v>
      </c>
      <c r="H68" s="245">
        <v>56.734811402245896</v>
      </c>
      <c r="I68" s="253" t="s">
        <v>17</v>
      </c>
      <c r="J68" s="253" t="s">
        <v>17</v>
      </c>
      <c r="K68" s="245">
        <v>35.27257587320028</v>
      </c>
    </row>
    <row r="69" spans="1:11" ht="12" customHeight="1">
      <c r="A69" s="153" t="s">
        <v>89</v>
      </c>
      <c r="C69" s="245">
        <v>94.6955861199554</v>
      </c>
      <c r="D69" s="245">
        <v>94.62982026992567</v>
      </c>
      <c r="E69" s="245">
        <v>92.15659642047413</v>
      </c>
      <c r="F69" s="245">
        <v>94.46907673588913</v>
      </c>
      <c r="G69" s="245">
        <v>95.52626576262594</v>
      </c>
      <c r="H69" s="245" t="s">
        <v>51</v>
      </c>
      <c r="I69" s="245" t="s">
        <v>51</v>
      </c>
      <c r="J69" s="245" t="s">
        <v>51</v>
      </c>
      <c r="K69" s="245">
        <v>94.12980263268295</v>
      </c>
    </row>
    <row r="70" spans="1:11" ht="12" customHeight="1">
      <c r="A70" s="165" t="s">
        <v>90</v>
      </c>
      <c r="C70" s="245">
        <v>67.32045134101307</v>
      </c>
      <c r="D70" s="245">
        <v>87.93715871943313</v>
      </c>
      <c r="E70" s="245">
        <v>50.6527066027857</v>
      </c>
      <c r="F70" s="245">
        <v>84.14943207931192</v>
      </c>
      <c r="G70" s="245">
        <v>81.57547436259533</v>
      </c>
      <c r="H70" s="245" t="s">
        <v>51</v>
      </c>
      <c r="I70" s="245" t="s">
        <v>51</v>
      </c>
      <c r="J70" s="245" t="s">
        <v>51</v>
      </c>
      <c r="K70" s="245">
        <v>69.7666801111825</v>
      </c>
    </row>
    <row r="71" spans="2:11" ht="3" customHeight="1">
      <c r="B71" s="251"/>
      <c r="C71" s="44"/>
      <c r="D71" s="44"/>
      <c r="E71" s="44"/>
      <c r="F71" s="44"/>
      <c r="G71" s="44"/>
      <c r="H71" s="44"/>
      <c r="I71" s="44"/>
      <c r="J71" s="44"/>
      <c r="K71" s="105"/>
    </row>
    <row r="72" spans="1:2" ht="12" customHeight="1">
      <c r="A72" s="27" t="s">
        <v>179</v>
      </c>
      <c r="B72" s="153"/>
    </row>
    <row r="73" spans="1:11" ht="12" customHeight="1">
      <c r="A73" s="153" t="s">
        <v>86</v>
      </c>
      <c r="C73" s="95">
        <v>288706</v>
      </c>
      <c r="D73" s="95">
        <v>298266</v>
      </c>
      <c r="E73" s="95">
        <v>231047</v>
      </c>
      <c r="F73" s="95">
        <v>101259</v>
      </c>
      <c r="G73" s="95">
        <v>68985</v>
      </c>
      <c r="H73" s="95">
        <v>25495</v>
      </c>
      <c r="I73" s="95">
        <v>13697</v>
      </c>
      <c r="J73" s="95">
        <v>8666</v>
      </c>
      <c r="K73" s="95">
        <v>1036121</v>
      </c>
    </row>
    <row r="74" spans="1:11" ht="12" customHeight="1">
      <c r="A74" s="153" t="s">
        <v>87</v>
      </c>
      <c r="C74" s="95">
        <v>346156</v>
      </c>
      <c r="D74" s="95">
        <v>18130</v>
      </c>
      <c r="E74" s="95">
        <v>335521</v>
      </c>
      <c r="F74" s="95">
        <v>75351</v>
      </c>
      <c r="G74" s="95">
        <v>94188</v>
      </c>
      <c r="H74" s="95">
        <v>17365</v>
      </c>
      <c r="I74" s="253" t="s">
        <v>17</v>
      </c>
      <c r="J74" s="253" t="s">
        <v>17</v>
      </c>
      <c r="K74" s="95">
        <v>886711</v>
      </c>
    </row>
    <row r="75" spans="1:11" ht="12" customHeight="1">
      <c r="A75" s="237" t="s">
        <v>88</v>
      </c>
      <c r="C75" s="44">
        <v>634862</v>
      </c>
      <c r="D75" s="44">
        <v>316396</v>
      </c>
      <c r="E75" s="44">
        <v>566568</v>
      </c>
      <c r="F75" s="44">
        <v>176610</v>
      </c>
      <c r="G75" s="44">
        <v>163173</v>
      </c>
      <c r="H75" s="44">
        <v>42860</v>
      </c>
      <c r="I75" s="44">
        <v>13697</v>
      </c>
      <c r="J75" s="44">
        <v>8666</v>
      </c>
      <c r="K75" s="67">
        <v>1922832</v>
      </c>
    </row>
    <row r="76" spans="1:11" ht="12" customHeight="1">
      <c r="A76" s="153" t="s">
        <v>89</v>
      </c>
      <c r="C76" s="95">
        <v>121927</v>
      </c>
      <c r="D76" s="95">
        <v>105881</v>
      </c>
      <c r="E76" s="95">
        <v>95245</v>
      </c>
      <c r="F76" s="95">
        <v>48025</v>
      </c>
      <c r="G76" s="95">
        <v>31562</v>
      </c>
      <c r="H76" s="31" t="s">
        <v>51</v>
      </c>
      <c r="I76" s="31" t="s">
        <v>51</v>
      </c>
      <c r="J76" s="31" t="s">
        <v>51</v>
      </c>
      <c r="K76" s="95">
        <v>414205</v>
      </c>
    </row>
    <row r="77" spans="1:11" ht="12" customHeight="1">
      <c r="A77" s="165" t="s">
        <v>90</v>
      </c>
      <c r="C77" s="95">
        <v>756789</v>
      </c>
      <c r="D77" s="95">
        <v>422277</v>
      </c>
      <c r="E77" s="95">
        <v>661813</v>
      </c>
      <c r="F77" s="95">
        <v>224635</v>
      </c>
      <c r="G77" s="95">
        <v>194735</v>
      </c>
      <c r="H77" s="31" t="s">
        <v>51</v>
      </c>
      <c r="I77" s="31" t="s">
        <v>51</v>
      </c>
      <c r="J77" s="31" t="s">
        <v>51</v>
      </c>
      <c r="K77" s="95">
        <v>2337037</v>
      </c>
    </row>
    <row r="78" spans="2:11" ht="3" customHeight="1">
      <c r="B78" s="153"/>
      <c r="C78" s="95"/>
      <c r="D78" s="95"/>
      <c r="E78" s="95"/>
      <c r="F78" s="95"/>
      <c r="G78" s="95"/>
      <c r="H78" s="95"/>
      <c r="I78" s="95"/>
      <c r="J78" s="31"/>
      <c r="K78" s="95"/>
    </row>
    <row r="79" spans="1:11" ht="12" customHeight="1">
      <c r="A79" s="27" t="s">
        <v>180</v>
      </c>
      <c r="B79" s="227"/>
      <c r="C79" s="70"/>
      <c r="D79" s="70"/>
      <c r="E79" s="70"/>
      <c r="F79" s="70"/>
      <c r="G79" s="70"/>
      <c r="H79" s="70"/>
      <c r="I79" s="70"/>
      <c r="J79" s="31"/>
      <c r="K79" s="70"/>
    </row>
    <row r="80" spans="1:11" ht="12" customHeight="1">
      <c r="A80" s="153" t="s">
        <v>86</v>
      </c>
      <c r="C80" s="180">
        <v>96.86690555756869</v>
      </c>
      <c r="D80" s="180">
        <v>100</v>
      </c>
      <c r="E80" s="180">
        <v>98.57752974857176</v>
      </c>
      <c r="F80" s="180">
        <v>96.78464582357608</v>
      </c>
      <c r="G80" s="180">
        <v>100</v>
      </c>
      <c r="H80" s="180">
        <v>100</v>
      </c>
      <c r="I80" s="180">
        <v>98.26386397876462</v>
      </c>
      <c r="J80" s="180">
        <v>98.1538113036584</v>
      </c>
      <c r="K80" s="180">
        <v>98.4380017519158</v>
      </c>
    </row>
    <row r="81" spans="1:11" ht="12" customHeight="1">
      <c r="A81" s="153" t="s">
        <v>87</v>
      </c>
      <c r="C81" s="180">
        <v>99.14050126447415</v>
      </c>
      <c r="D81" s="180">
        <v>53.466631277831844</v>
      </c>
      <c r="E81" s="180">
        <v>100</v>
      </c>
      <c r="F81" s="180">
        <v>100</v>
      </c>
      <c r="G81" s="180">
        <v>100</v>
      </c>
      <c r="H81" s="180">
        <v>100</v>
      </c>
      <c r="I81" s="253" t="s">
        <v>17</v>
      </c>
      <c r="J81" s="253" t="s">
        <v>17</v>
      </c>
      <c r="K81" s="180">
        <v>97.92598711638216</v>
      </c>
    </row>
    <row r="82" spans="1:11" ht="12" customHeight="1">
      <c r="A82" s="153" t="s">
        <v>89</v>
      </c>
      <c r="C82" s="180">
        <v>98.53005349667868</v>
      </c>
      <c r="D82" s="180">
        <v>100</v>
      </c>
      <c r="E82" s="180">
        <v>99.51311761448527</v>
      </c>
      <c r="F82" s="180">
        <v>99.03899692726485</v>
      </c>
      <c r="G82" s="180">
        <v>100</v>
      </c>
      <c r="H82" s="196" t="s">
        <v>51</v>
      </c>
      <c r="I82" s="196" t="s">
        <v>51</v>
      </c>
      <c r="J82" s="196" t="s">
        <v>51</v>
      </c>
      <c r="K82" s="180">
        <v>99.29616125003297</v>
      </c>
    </row>
    <row r="83" spans="1:11" ht="12" customHeight="1">
      <c r="A83" s="165" t="s">
        <v>90</v>
      </c>
      <c r="C83" s="180">
        <v>98.16355728733622</v>
      </c>
      <c r="D83" s="180">
        <v>96.39794912066037</v>
      </c>
      <c r="E83" s="180">
        <v>99.4290976888973</v>
      </c>
      <c r="F83" s="180">
        <v>98.32359442365352</v>
      </c>
      <c r="G83" s="180">
        <v>100</v>
      </c>
      <c r="H83" s="196" t="s">
        <v>51</v>
      </c>
      <c r="I83" s="196" t="s">
        <v>51</v>
      </c>
      <c r="J83" s="196" t="s">
        <v>51</v>
      </c>
      <c r="K83" s="180">
        <v>98.39352069767774</v>
      </c>
    </row>
    <row r="84" ht="3" customHeight="1"/>
    <row r="85" spans="1:11" ht="12" customHeight="1">
      <c r="A85" s="28" t="s">
        <v>181</v>
      </c>
      <c r="B85" s="153"/>
      <c r="C85" s="95"/>
      <c r="D85" s="95"/>
      <c r="E85" s="95"/>
      <c r="F85" s="95"/>
      <c r="G85" s="95"/>
      <c r="H85" s="95"/>
      <c r="I85" s="95"/>
      <c r="J85" s="31"/>
      <c r="K85" s="95"/>
    </row>
    <row r="86" spans="1:11" ht="12" customHeight="1">
      <c r="A86" s="153" t="s">
        <v>86</v>
      </c>
      <c r="C86" s="255">
        <v>160401</v>
      </c>
      <c r="D86" s="255">
        <v>102150</v>
      </c>
      <c r="E86" s="255">
        <v>48123</v>
      </c>
      <c r="F86" s="255">
        <v>42233</v>
      </c>
      <c r="G86" s="255">
        <v>45588</v>
      </c>
      <c r="H86" s="255">
        <v>13595</v>
      </c>
      <c r="I86" s="255">
        <v>2082</v>
      </c>
      <c r="J86" s="255">
        <v>1197</v>
      </c>
      <c r="K86" s="255">
        <v>415369</v>
      </c>
    </row>
    <row r="87" spans="1:11" ht="12" customHeight="1">
      <c r="A87" s="153" t="s">
        <v>87</v>
      </c>
      <c r="C87" s="256">
        <v>9616</v>
      </c>
      <c r="D87" s="256">
        <v>0</v>
      </c>
      <c r="E87" s="256">
        <v>0</v>
      </c>
      <c r="F87" s="256">
        <v>0</v>
      </c>
      <c r="G87" s="256">
        <v>0</v>
      </c>
      <c r="H87" s="256">
        <v>0</v>
      </c>
      <c r="I87" s="253" t="s">
        <v>17</v>
      </c>
      <c r="J87" s="253" t="s">
        <v>17</v>
      </c>
      <c r="K87" s="255">
        <v>9616</v>
      </c>
    </row>
    <row r="88" spans="1:11" ht="12" customHeight="1">
      <c r="A88" s="237" t="s">
        <v>88</v>
      </c>
      <c r="C88" s="44">
        <v>170017</v>
      </c>
      <c r="D88" s="44">
        <v>102150</v>
      </c>
      <c r="E88" s="44">
        <v>48123</v>
      </c>
      <c r="F88" s="44">
        <v>42233</v>
      </c>
      <c r="G88" s="44">
        <v>45588</v>
      </c>
      <c r="H88" s="44">
        <v>13595</v>
      </c>
      <c r="I88" s="44">
        <v>2082</v>
      </c>
      <c r="J88" s="44">
        <v>1197</v>
      </c>
      <c r="K88" s="44">
        <v>424985</v>
      </c>
    </row>
    <row r="89" spans="1:11" ht="12" customHeight="1">
      <c r="A89" s="153" t="s">
        <v>89</v>
      </c>
      <c r="C89" s="255">
        <v>34890</v>
      </c>
      <c r="D89" s="255">
        <v>30968</v>
      </c>
      <c r="E89" s="255">
        <v>33354</v>
      </c>
      <c r="F89" s="255">
        <v>8722</v>
      </c>
      <c r="G89" s="255">
        <v>7291</v>
      </c>
      <c r="H89" s="255" t="s">
        <v>51</v>
      </c>
      <c r="I89" s="255" t="s">
        <v>51</v>
      </c>
      <c r="J89" s="255" t="s">
        <v>51</v>
      </c>
      <c r="K89" s="255">
        <v>124597</v>
      </c>
    </row>
    <row r="90" spans="1:11" ht="12" customHeight="1">
      <c r="A90" s="165" t="s">
        <v>90</v>
      </c>
      <c r="C90" s="255">
        <v>204907</v>
      </c>
      <c r="D90" s="255">
        <v>133118</v>
      </c>
      <c r="E90" s="255">
        <v>81477</v>
      </c>
      <c r="F90" s="255">
        <v>50955</v>
      </c>
      <c r="G90" s="255">
        <v>52879</v>
      </c>
      <c r="H90" s="255" t="s">
        <v>51</v>
      </c>
      <c r="I90" s="255" t="s">
        <v>51</v>
      </c>
      <c r="J90" s="255" t="s">
        <v>51</v>
      </c>
      <c r="K90" s="255">
        <v>549582</v>
      </c>
    </row>
    <row r="91" spans="1:11" s="8" customFormat="1" ht="3" customHeight="1">
      <c r="A91" s="104"/>
      <c r="B91" s="257"/>
      <c r="C91" s="258"/>
      <c r="D91" s="258"/>
      <c r="E91" s="258"/>
      <c r="F91" s="258"/>
      <c r="G91" s="258"/>
      <c r="H91" s="258"/>
      <c r="I91" s="258"/>
      <c r="J91" s="103"/>
      <c r="K91" s="258"/>
    </row>
    <row r="92" spans="1:11" ht="12.75" customHeight="1">
      <c r="A92" s="27" t="s">
        <v>248</v>
      </c>
      <c r="B92" s="153"/>
      <c r="C92" s="255"/>
      <c r="D92" s="255"/>
      <c r="E92" s="255"/>
      <c r="F92" s="255"/>
      <c r="G92" s="255"/>
      <c r="H92" s="255"/>
      <c r="I92" s="255"/>
      <c r="J92" s="255"/>
      <c r="K92" s="255"/>
    </row>
    <row r="93" spans="1:11" ht="12" customHeight="1">
      <c r="A93" s="153" t="s">
        <v>86</v>
      </c>
      <c r="C93" s="245">
        <v>84.24511069132986</v>
      </c>
      <c r="D93" s="245">
        <v>91.93245227606461</v>
      </c>
      <c r="E93" s="245">
        <v>88.32990461941276</v>
      </c>
      <c r="F93" s="245">
        <v>83.80413420784694</v>
      </c>
      <c r="G93" s="245">
        <v>96.7052733175397</v>
      </c>
      <c r="H93" s="245">
        <v>71.81316660536962</v>
      </c>
      <c r="I93" s="245">
        <v>93.611911623439</v>
      </c>
      <c r="J93" s="245">
        <v>99.33166248955723</v>
      </c>
      <c r="K93" s="245">
        <v>87.61510849389339</v>
      </c>
    </row>
    <row r="94" spans="1:11" ht="12" customHeight="1" hidden="1">
      <c r="A94" s="153" t="s">
        <v>87</v>
      </c>
      <c r="C94" s="245"/>
      <c r="D94" s="245"/>
      <c r="E94" s="245"/>
      <c r="F94" s="245"/>
      <c r="G94" s="245"/>
      <c r="H94" s="245"/>
      <c r="I94" s="245"/>
      <c r="J94" s="245"/>
      <c r="K94" s="245"/>
    </row>
    <row r="95" spans="1:11" ht="12" customHeight="1">
      <c r="A95" s="153" t="s">
        <v>89</v>
      </c>
      <c r="C95" s="245">
        <v>95.7408999713385</v>
      </c>
      <c r="D95" s="245">
        <v>94.78493929217257</v>
      </c>
      <c r="E95" s="245">
        <v>94.64232176050848</v>
      </c>
      <c r="F95" s="245">
        <v>98.29167622105022</v>
      </c>
      <c r="G95" s="245">
        <v>98.73817034700315</v>
      </c>
      <c r="H95" s="245" t="s">
        <v>51</v>
      </c>
      <c r="I95" s="245" t="s">
        <v>51</v>
      </c>
      <c r="J95" s="245" t="s">
        <v>51</v>
      </c>
      <c r="K95" s="245">
        <v>95.40277855807122</v>
      </c>
    </row>
    <row r="96" spans="1:11" ht="12" customHeight="1">
      <c r="A96" s="165" t="s">
        <v>90</v>
      </c>
      <c r="C96" s="245">
        <v>85.86919919768481</v>
      </c>
      <c r="D96" s="245">
        <v>92.59604260881324</v>
      </c>
      <c r="E96" s="245">
        <v>90.91400027001485</v>
      </c>
      <c r="F96" s="245">
        <v>86.28397605730547</v>
      </c>
      <c r="G96" s="245">
        <v>96.98557083152102</v>
      </c>
      <c r="H96" s="245" t="s">
        <v>51</v>
      </c>
      <c r="I96" s="245" t="s">
        <v>51</v>
      </c>
      <c r="J96" s="245" t="s">
        <v>51</v>
      </c>
      <c r="K96" s="245">
        <v>89.19742640770622</v>
      </c>
    </row>
    <row r="97" spans="1:11" ht="3" customHeight="1">
      <c r="A97" s="198"/>
      <c r="B97" s="241"/>
      <c r="C97" s="259"/>
      <c r="D97" s="259"/>
      <c r="E97" s="259"/>
      <c r="F97" s="259"/>
      <c r="G97" s="259"/>
      <c r="H97" s="259"/>
      <c r="I97" s="259"/>
      <c r="J97" s="260"/>
      <c r="K97" s="259"/>
    </row>
    <row r="98" spans="1:11" ht="3" customHeight="1">
      <c r="A98" s="104"/>
      <c r="B98" s="257"/>
      <c r="C98" s="258"/>
      <c r="D98" s="258"/>
      <c r="E98" s="258"/>
      <c r="F98" s="258"/>
      <c r="G98" s="258"/>
      <c r="H98" s="258"/>
      <c r="I98" s="258"/>
      <c r="J98" s="103"/>
      <c r="K98" s="258"/>
    </row>
    <row r="99" spans="1:11" ht="13.5" customHeight="1">
      <c r="A99" s="104"/>
      <c r="B99" s="257"/>
      <c r="C99" s="258"/>
      <c r="D99" s="258"/>
      <c r="E99" s="258"/>
      <c r="F99" s="258"/>
      <c r="G99" s="258"/>
      <c r="H99" s="258"/>
      <c r="I99" s="258"/>
      <c r="K99" s="261" t="s">
        <v>36</v>
      </c>
    </row>
    <row r="100" spans="1:11" ht="17.25" customHeight="1">
      <c r="A100" s="125" t="s">
        <v>249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1:2" ht="3" customHeight="1">
      <c r="A101" s="9"/>
      <c r="B101" s="225"/>
    </row>
    <row r="102" spans="1:11" ht="18" customHeight="1">
      <c r="A102" s="202"/>
      <c r="B102" s="243"/>
      <c r="C102" s="12" t="s">
        <v>78</v>
      </c>
      <c r="D102" s="12" t="s">
        <v>245</v>
      </c>
      <c r="E102" s="12" t="s">
        <v>79</v>
      </c>
      <c r="F102" s="12" t="s">
        <v>80</v>
      </c>
      <c r="G102" s="12" t="s">
        <v>81</v>
      </c>
      <c r="H102" s="12" t="s">
        <v>82</v>
      </c>
      <c r="I102" s="12" t="s">
        <v>83</v>
      </c>
      <c r="J102" s="12" t="s">
        <v>84</v>
      </c>
      <c r="K102" s="12" t="s">
        <v>15</v>
      </c>
    </row>
    <row r="103" spans="1:11" ht="3" customHeight="1">
      <c r="A103" s="24"/>
      <c r="B103" s="173"/>
      <c r="C103" s="262"/>
      <c r="D103" s="262"/>
      <c r="E103" s="262"/>
      <c r="F103" s="262"/>
      <c r="G103" s="262"/>
      <c r="H103" s="262"/>
      <c r="I103" s="262"/>
      <c r="J103" s="262"/>
      <c r="K103" s="262"/>
    </row>
    <row r="104" spans="1:11" ht="12" customHeight="1">
      <c r="A104" s="28" t="s">
        <v>182</v>
      </c>
      <c r="B104" s="153"/>
      <c r="C104" s="70"/>
      <c r="D104" s="70"/>
      <c r="E104" s="70"/>
      <c r="F104" s="70"/>
      <c r="G104" s="70"/>
      <c r="H104" s="70"/>
      <c r="I104" s="70"/>
      <c r="J104" s="31"/>
      <c r="K104" s="70"/>
    </row>
    <row r="105" spans="1:11" ht="12" customHeight="1">
      <c r="A105" s="153" t="s">
        <v>86</v>
      </c>
      <c r="C105" s="255">
        <v>458445</v>
      </c>
      <c r="D105" s="255">
        <v>400416</v>
      </c>
      <c r="E105" s="255">
        <v>282504</v>
      </c>
      <c r="F105" s="255">
        <v>146856</v>
      </c>
      <c r="G105" s="255">
        <v>114573</v>
      </c>
      <c r="H105" s="255">
        <v>39090</v>
      </c>
      <c r="I105" s="255">
        <v>16021</v>
      </c>
      <c r="J105" s="255">
        <v>10026</v>
      </c>
      <c r="K105" s="255">
        <v>1467931</v>
      </c>
    </row>
    <row r="106" spans="1:11" ht="12" customHeight="1">
      <c r="A106" s="153" t="s">
        <v>87</v>
      </c>
      <c r="C106" s="255">
        <v>358773</v>
      </c>
      <c r="D106" s="255">
        <v>33909</v>
      </c>
      <c r="E106" s="255">
        <v>335521</v>
      </c>
      <c r="F106" s="255">
        <v>75351</v>
      </c>
      <c r="G106" s="255">
        <v>94188</v>
      </c>
      <c r="H106" s="255">
        <v>17365</v>
      </c>
      <c r="I106" s="253" t="s">
        <v>17</v>
      </c>
      <c r="J106" s="253" t="s">
        <v>17</v>
      </c>
      <c r="K106" s="255">
        <v>915107</v>
      </c>
    </row>
    <row r="107" spans="1:11" ht="12" customHeight="1">
      <c r="A107" s="237" t="s">
        <v>88</v>
      </c>
      <c r="C107" s="67">
        <v>817218</v>
      </c>
      <c r="D107" s="67">
        <v>434325</v>
      </c>
      <c r="E107" s="67">
        <v>618025</v>
      </c>
      <c r="F107" s="67">
        <v>222207</v>
      </c>
      <c r="G107" s="67">
        <v>208761</v>
      </c>
      <c r="H107" s="67">
        <v>56455</v>
      </c>
      <c r="I107" s="67">
        <v>16021</v>
      </c>
      <c r="J107" s="67">
        <v>10026</v>
      </c>
      <c r="K107" s="67">
        <v>2383038</v>
      </c>
    </row>
    <row r="108" spans="1:11" ht="12" customHeight="1">
      <c r="A108" s="153" t="s">
        <v>89</v>
      </c>
      <c r="C108" s="255">
        <v>158636</v>
      </c>
      <c r="D108" s="255">
        <v>136849</v>
      </c>
      <c r="E108" s="255">
        <v>129065</v>
      </c>
      <c r="F108" s="255">
        <v>57213</v>
      </c>
      <c r="G108" s="255">
        <v>38853</v>
      </c>
      <c r="H108" s="255" t="s">
        <v>51</v>
      </c>
      <c r="I108" s="255" t="s">
        <v>51</v>
      </c>
      <c r="J108" s="255" t="s">
        <v>51</v>
      </c>
      <c r="K108" s="255">
        <v>541738</v>
      </c>
    </row>
    <row r="109" spans="1:11" ht="12" customHeight="1">
      <c r="A109" s="165" t="s">
        <v>90</v>
      </c>
      <c r="C109" s="70">
        <v>975854</v>
      </c>
      <c r="D109" s="70">
        <v>571174</v>
      </c>
      <c r="E109" s="70">
        <v>747090</v>
      </c>
      <c r="F109" s="70">
        <v>279420</v>
      </c>
      <c r="G109" s="70">
        <v>247614</v>
      </c>
      <c r="H109" s="255" t="s">
        <v>51</v>
      </c>
      <c r="I109" s="255" t="s">
        <v>51</v>
      </c>
      <c r="J109" s="255" t="s">
        <v>51</v>
      </c>
      <c r="K109" s="70">
        <v>2924776</v>
      </c>
    </row>
    <row r="110" spans="1:11" ht="3" customHeight="1">
      <c r="A110" s="54"/>
      <c r="B110" s="153"/>
      <c r="C110" s="255"/>
      <c r="D110" s="255"/>
      <c r="E110" s="255"/>
      <c r="F110" s="255"/>
      <c r="G110" s="255"/>
      <c r="H110" s="255"/>
      <c r="I110" s="255"/>
      <c r="J110" s="31"/>
      <c r="K110" s="255"/>
    </row>
    <row r="111" spans="1:11" ht="12.75" customHeight="1">
      <c r="A111" s="27" t="s">
        <v>250</v>
      </c>
      <c r="B111" s="153"/>
      <c r="C111" s="255"/>
      <c r="D111" s="255"/>
      <c r="E111" s="255"/>
      <c r="F111" s="255"/>
      <c r="G111" s="255"/>
      <c r="H111" s="255"/>
      <c r="I111" s="255"/>
      <c r="J111" s="31"/>
      <c r="K111" s="255"/>
    </row>
    <row r="112" spans="1:11" ht="12" customHeight="1">
      <c r="A112" s="153" t="s">
        <v>86</v>
      </c>
      <c r="C112" s="245">
        <v>86.08011866199871</v>
      </c>
      <c r="D112" s="245">
        <v>90.38075401582354</v>
      </c>
      <c r="E112" s="245">
        <v>90.31270353694107</v>
      </c>
      <c r="F112" s="245">
        <v>88.72296671569428</v>
      </c>
      <c r="G112" s="245">
        <v>96.4136402119173</v>
      </c>
      <c r="H112" s="245">
        <v>80.6728063443336</v>
      </c>
      <c r="I112" s="245">
        <v>95.5995256226203</v>
      </c>
      <c r="J112" s="245">
        <v>96.74845401954917</v>
      </c>
      <c r="K112" s="245">
        <v>89.17149375549668</v>
      </c>
    </row>
    <row r="113" spans="1:11" ht="12" customHeight="1">
      <c r="A113" s="153" t="s">
        <v>87</v>
      </c>
      <c r="C113" s="245">
        <v>41.7369757478963</v>
      </c>
      <c r="D113" s="245">
        <v>50.21970568285706</v>
      </c>
      <c r="E113" s="245">
        <v>10.824061683173333</v>
      </c>
      <c r="F113" s="245">
        <v>68.40121564411886</v>
      </c>
      <c r="G113" s="245">
        <v>66.1740349089056</v>
      </c>
      <c r="H113" s="245">
        <v>56.734811402245896</v>
      </c>
      <c r="I113" s="253" t="s">
        <v>17</v>
      </c>
      <c r="J113" s="253" t="s">
        <v>17</v>
      </c>
      <c r="K113" s="245">
        <v>35.712545090355555</v>
      </c>
    </row>
    <row r="114" spans="1:11" ht="12" customHeight="1">
      <c r="A114" s="153" t="s">
        <v>89</v>
      </c>
      <c r="C114" s="245">
        <v>94.92548980054968</v>
      </c>
      <c r="D114" s="245">
        <v>94.66492265197407</v>
      </c>
      <c r="E114" s="245">
        <v>92.7989772595204</v>
      </c>
      <c r="F114" s="245">
        <v>95.05182388617972</v>
      </c>
      <c r="G114" s="245">
        <v>96.12899904769259</v>
      </c>
      <c r="H114" s="245" t="s">
        <v>51</v>
      </c>
      <c r="I114" s="245" t="s">
        <v>51</v>
      </c>
      <c r="J114" s="245" t="s">
        <v>51</v>
      </c>
      <c r="K114" s="245">
        <v>94.4225806570704</v>
      </c>
    </row>
    <row r="115" spans="1:11" ht="12" customHeight="1">
      <c r="A115" s="165" t="s">
        <v>90</v>
      </c>
      <c r="C115" s="245">
        <v>71.21526375871801</v>
      </c>
      <c r="D115" s="245">
        <v>89.02295972855907</v>
      </c>
      <c r="E115" s="245">
        <v>55.043569047905876</v>
      </c>
      <c r="F115" s="245">
        <v>84.53868728079594</v>
      </c>
      <c r="G115" s="245">
        <v>84.86636458358575</v>
      </c>
      <c r="H115" s="245" t="s">
        <v>51</v>
      </c>
      <c r="I115" s="245" t="s">
        <v>51</v>
      </c>
      <c r="J115" s="245" t="s">
        <v>51</v>
      </c>
      <c r="K115" s="245">
        <v>73.41782755328956</v>
      </c>
    </row>
    <row r="116" spans="1:11" ht="3" customHeight="1">
      <c r="A116" s="54"/>
      <c r="B116" s="153"/>
      <c r="C116" s="255"/>
      <c r="D116" s="255"/>
      <c r="E116" s="255"/>
      <c r="F116" s="255"/>
      <c r="G116" s="255"/>
      <c r="H116" s="255"/>
      <c r="I116" s="255"/>
      <c r="J116" s="31"/>
      <c r="K116" s="255"/>
    </row>
    <row r="117" spans="1:11" ht="12" customHeight="1">
      <c r="A117" s="27" t="s">
        <v>183</v>
      </c>
      <c r="B117" s="227"/>
      <c r="C117" s="70"/>
      <c r="D117" s="70"/>
      <c r="E117" s="70"/>
      <c r="F117" s="70"/>
      <c r="G117" s="70"/>
      <c r="H117" s="70"/>
      <c r="I117" s="70"/>
      <c r="J117" s="31"/>
      <c r="K117" s="70"/>
    </row>
    <row r="118" spans="1:11" ht="12" customHeight="1">
      <c r="A118" s="153" t="s">
        <v>86</v>
      </c>
      <c r="C118" s="248">
        <v>62.97505698611611</v>
      </c>
      <c r="D118" s="248">
        <v>74.48903140733637</v>
      </c>
      <c r="E118" s="248">
        <v>81.78539064933594</v>
      </c>
      <c r="F118" s="248">
        <v>68.95121751920249</v>
      </c>
      <c r="G118" s="248">
        <v>60.21052080333063</v>
      </c>
      <c r="H118" s="248">
        <v>65.221284215912</v>
      </c>
      <c r="I118" s="248">
        <v>85.49403907371575</v>
      </c>
      <c r="J118" s="248">
        <v>86.43526830241372</v>
      </c>
      <c r="K118" s="248">
        <v>70.58376722066636</v>
      </c>
    </row>
    <row r="119" spans="1:11" ht="12" customHeight="1">
      <c r="A119" s="153" t="s">
        <v>87</v>
      </c>
      <c r="C119" s="248">
        <v>96.48329166353098</v>
      </c>
      <c r="D119" s="248">
        <v>53.466631277831844</v>
      </c>
      <c r="E119" s="248">
        <v>100</v>
      </c>
      <c r="F119" s="248">
        <v>100</v>
      </c>
      <c r="G119" s="248">
        <v>100</v>
      </c>
      <c r="H119" s="248">
        <v>100</v>
      </c>
      <c r="I119" s="253" t="s">
        <v>17</v>
      </c>
      <c r="J119" s="253" t="s">
        <v>17</v>
      </c>
      <c r="K119" s="248">
        <v>96.89697488927524</v>
      </c>
    </row>
    <row r="120" spans="1:11" ht="12" customHeight="1">
      <c r="A120" s="237" t="s">
        <v>88</v>
      </c>
      <c r="C120" s="263">
        <v>77.68575826768378</v>
      </c>
      <c r="D120" s="263">
        <v>72.84775225925286</v>
      </c>
      <c r="E120" s="263">
        <v>91.6739614093281</v>
      </c>
      <c r="F120" s="263">
        <v>79.47994437618976</v>
      </c>
      <c r="G120" s="263">
        <v>78.1625878396827</v>
      </c>
      <c r="H120" s="263">
        <v>75.91887343902224</v>
      </c>
      <c r="I120" s="263">
        <v>85.49403907371575</v>
      </c>
      <c r="J120" s="263">
        <v>86.43526830241372</v>
      </c>
      <c r="K120" s="263">
        <v>80.68826430799676</v>
      </c>
    </row>
    <row r="121" spans="1:11" ht="12" customHeight="1">
      <c r="A121" s="153" t="s">
        <v>89</v>
      </c>
      <c r="C121" s="248">
        <v>76.85960311656875</v>
      </c>
      <c r="D121" s="248">
        <v>77.37067863119205</v>
      </c>
      <c r="E121" s="248">
        <v>73.79614922713361</v>
      </c>
      <c r="F121" s="248">
        <v>83.9407127750686</v>
      </c>
      <c r="G121" s="248">
        <v>81.23439631431292</v>
      </c>
      <c r="H121" s="264" t="s">
        <v>51</v>
      </c>
      <c r="I121" s="264" t="s">
        <v>51</v>
      </c>
      <c r="J121" s="264" t="s">
        <v>51</v>
      </c>
      <c r="K121" s="248">
        <v>76.45854638219951</v>
      </c>
    </row>
    <row r="122" spans="1:11" ht="12" customHeight="1">
      <c r="A122" s="165" t="s">
        <v>90</v>
      </c>
      <c r="C122" s="248">
        <v>77.55145749261672</v>
      </c>
      <c r="D122" s="248">
        <v>73.93141144379821</v>
      </c>
      <c r="E122" s="248">
        <v>88.58544485938776</v>
      </c>
      <c r="F122" s="248">
        <v>80.39331472335552</v>
      </c>
      <c r="G122" s="248">
        <v>78.64458390882584</v>
      </c>
      <c r="H122" s="264" t="s">
        <v>51</v>
      </c>
      <c r="I122" s="264" t="s">
        <v>51</v>
      </c>
      <c r="J122" s="264" t="s">
        <v>51</v>
      </c>
      <c r="K122" s="248">
        <v>79.90482006143377</v>
      </c>
    </row>
    <row r="123" spans="2:11" ht="3" customHeight="1">
      <c r="B123" s="153"/>
      <c r="C123" s="95"/>
      <c r="D123" s="95"/>
      <c r="E123" s="95"/>
      <c r="F123" s="95"/>
      <c r="G123" s="95"/>
      <c r="H123" s="95"/>
      <c r="I123" s="95"/>
      <c r="J123" s="31"/>
      <c r="K123" s="95"/>
    </row>
    <row r="124" spans="1:11" ht="12.75" customHeight="1">
      <c r="A124" s="27" t="s">
        <v>251</v>
      </c>
      <c r="C124" s="255"/>
      <c r="D124" s="255"/>
      <c r="E124" s="255"/>
      <c r="F124" s="255"/>
      <c r="G124" s="255"/>
      <c r="H124" s="255"/>
      <c r="I124" s="255"/>
      <c r="J124" s="31"/>
      <c r="K124" s="255"/>
    </row>
    <row r="125" spans="1:11" ht="12" customHeight="1">
      <c r="A125" s="153" t="s">
        <v>86</v>
      </c>
      <c r="C125" s="245">
        <v>69.19257616027018</v>
      </c>
      <c r="D125" s="245">
        <v>82.19145072954197</v>
      </c>
      <c r="E125" s="245">
        <v>79.60401635044704</v>
      </c>
      <c r="F125" s="245">
        <v>79.52056821039457</v>
      </c>
      <c r="G125" s="245">
        <v>72.90062184557638</v>
      </c>
      <c r="H125" s="245">
        <v>82.73913170709632</v>
      </c>
      <c r="I125" s="245">
        <v>53.007348663705855</v>
      </c>
      <c r="J125" s="245">
        <v>59.93367755983307</v>
      </c>
      <c r="K125" s="245">
        <v>75.6328197686594</v>
      </c>
    </row>
    <row r="126" spans="1:11" ht="12" customHeight="1">
      <c r="A126" s="153" t="s">
        <v>87</v>
      </c>
      <c r="C126" s="245">
        <v>54.56898521526229</v>
      </c>
      <c r="D126" s="245">
        <v>6.994365672759936</v>
      </c>
      <c r="E126" s="245">
        <v>93.45918017714351</v>
      </c>
      <c r="F126" s="245">
        <v>39.91412934480104</v>
      </c>
      <c r="G126" s="245">
        <v>62.38518886474212</v>
      </c>
      <c r="H126" s="245">
        <v>37.96887985688386</v>
      </c>
      <c r="I126" s="253" t="s">
        <v>17</v>
      </c>
      <c r="J126" s="253" t="s">
        <v>17</v>
      </c>
      <c r="K126" s="245">
        <v>48.49530255586213</v>
      </c>
    </row>
    <row r="127" spans="1:11" ht="12" customHeight="1">
      <c r="A127" s="237" t="s">
        <v>88</v>
      </c>
      <c r="C127" s="265">
        <v>123.7138612333263</v>
      </c>
      <c r="D127" s="265">
        <v>89.32534446137275</v>
      </c>
      <c r="E127" s="265">
        <v>173.3997160698663</v>
      </c>
      <c r="F127" s="265">
        <v>119.32704528295457</v>
      </c>
      <c r="G127" s="265">
        <v>134.85773102366085</v>
      </c>
      <c r="H127" s="265">
        <v>120.96905582748344</v>
      </c>
      <c r="I127" s="265">
        <v>51.545575663663676</v>
      </c>
      <c r="J127" s="265">
        <v>56.284705824694605</v>
      </c>
      <c r="K127" s="265">
        <v>122.8363782926556</v>
      </c>
    </row>
    <row r="128" spans="1:11" ht="12" customHeight="1">
      <c r="A128" s="153" t="s">
        <v>89</v>
      </c>
      <c r="C128" s="245">
        <v>24.010593278455712</v>
      </c>
      <c r="D128" s="245">
        <v>28.243130889291024</v>
      </c>
      <c r="E128" s="245">
        <v>36.12568298369138</v>
      </c>
      <c r="F128" s="245">
        <v>30.72485184727091</v>
      </c>
      <c r="G128" s="245">
        <v>24.736827350952</v>
      </c>
      <c r="H128" s="245" t="s">
        <v>51</v>
      </c>
      <c r="I128" s="245" t="s">
        <v>51</v>
      </c>
      <c r="J128" s="245" t="s">
        <v>51</v>
      </c>
      <c r="K128" s="245">
        <v>27.90559432634635</v>
      </c>
    </row>
    <row r="129" spans="1:11" ht="12" customHeight="1">
      <c r="A129" s="165" t="s">
        <v>90</v>
      </c>
      <c r="C129" s="245">
        <v>147.72384253149133</v>
      </c>
      <c r="D129" s="245">
        <v>117.54599611764245</v>
      </c>
      <c r="E129" s="245">
        <v>209.51900074322867</v>
      </c>
      <c r="F129" s="245">
        <v>150.05180312719975</v>
      </c>
      <c r="G129" s="245">
        <v>159.52418317534085</v>
      </c>
      <c r="H129" s="245" t="s">
        <v>51</v>
      </c>
      <c r="I129" s="245" t="s">
        <v>51</v>
      </c>
      <c r="J129" s="245" t="s">
        <v>51</v>
      </c>
      <c r="K129" s="245">
        <v>150.7419621893439</v>
      </c>
    </row>
    <row r="130" spans="1:11" ht="10.5" customHeight="1" hidden="1">
      <c r="A130" s="165" t="s">
        <v>95</v>
      </c>
      <c r="C130" s="247">
        <v>987.8532279645596</v>
      </c>
      <c r="D130" s="247">
        <v>755.7605440878745</v>
      </c>
      <c r="E130" s="247">
        <v>864.3436816452122</v>
      </c>
      <c r="F130" s="247">
        <v>528.6019296219037</v>
      </c>
      <c r="G130" s="247">
        <v>497.6082796738816</v>
      </c>
      <c r="H130" s="247">
        <v>267.11795147462476</v>
      </c>
      <c r="I130" s="247">
        <v>147.8918523786892</v>
      </c>
      <c r="J130" s="247">
        <v>101.9803902718557</v>
      </c>
      <c r="K130" s="247">
        <v>1710.1976493961158</v>
      </c>
    </row>
    <row r="131" spans="1:11" ht="10.5" customHeight="1" hidden="1">
      <c r="A131" s="165" t="s">
        <v>96</v>
      </c>
      <c r="C131" s="266">
        <v>147.43074359415394</v>
      </c>
      <c r="D131" s="266">
        <v>117.24115068188523</v>
      </c>
      <c r="E131" s="266">
        <v>209.04389199866648</v>
      </c>
      <c r="F131" s="266">
        <v>149.49542692490385</v>
      </c>
      <c r="G131" s="266">
        <v>158.89584274815064</v>
      </c>
      <c r="H131" s="266">
        <v>151.1093158287416</v>
      </c>
      <c r="I131" s="266">
        <v>69.58474659756034</v>
      </c>
      <c r="J131" s="266">
        <v>57.84779631985107</v>
      </c>
      <c r="K131" s="266">
        <v>150.56920189699088</v>
      </c>
    </row>
    <row r="132" spans="1:11" ht="10.5" customHeight="1" hidden="1">
      <c r="A132" s="165" t="s">
        <v>97</v>
      </c>
      <c r="C132" s="266">
        <v>148.01694146882872</v>
      </c>
      <c r="D132" s="266">
        <v>117.85084155339966</v>
      </c>
      <c r="E132" s="266">
        <v>209.99410948779087</v>
      </c>
      <c r="F132" s="266">
        <v>150.60817932949564</v>
      </c>
      <c r="G132" s="266">
        <v>160.15252360253106</v>
      </c>
      <c r="H132" s="266">
        <v>153.34326172685414</v>
      </c>
      <c r="I132" s="266">
        <v>71.4539218476257</v>
      </c>
      <c r="J132" s="266">
        <v>60.11496765319093</v>
      </c>
      <c r="K132" s="266">
        <v>150.9147224816969</v>
      </c>
    </row>
    <row r="133" spans="1:11" ht="12" customHeight="1">
      <c r="A133" s="168" t="s">
        <v>98</v>
      </c>
      <c r="C133" s="267" t="s">
        <v>184</v>
      </c>
      <c r="D133" s="268" t="s">
        <v>185</v>
      </c>
      <c r="E133" s="267" t="s">
        <v>186</v>
      </c>
      <c r="F133" s="268" t="s">
        <v>187</v>
      </c>
      <c r="G133" s="268" t="s">
        <v>188</v>
      </c>
      <c r="H133" s="268" t="s">
        <v>189</v>
      </c>
      <c r="I133" s="268" t="s">
        <v>190</v>
      </c>
      <c r="J133" s="268" t="s">
        <v>191</v>
      </c>
      <c r="K133" s="268" t="s">
        <v>192</v>
      </c>
    </row>
    <row r="134" spans="1:11" ht="3" customHeight="1">
      <c r="A134" s="9"/>
      <c r="B134" s="269"/>
      <c r="C134" s="268"/>
      <c r="D134" s="268"/>
      <c r="E134" s="268"/>
      <c r="F134" s="268"/>
      <c r="G134" s="268"/>
      <c r="H134" s="268"/>
      <c r="I134" s="268"/>
      <c r="J134" s="268"/>
      <c r="K134" s="268"/>
    </row>
    <row r="135" spans="1:11" ht="18" customHeight="1">
      <c r="A135" s="8"/>
      <c r="B135" s="270"/>
      <c r="C135" s="271" t="s">
        <v>125</v>
      </c>
      <c r="D135" s="272"/>
      <c r="E135" s="272"/>
      <c r="F135" s="272"/>
      <c r="G135" s="272"/>
      <c r="H135" s="272"/>
      <c r="I135" s="272"/>
      <c r="J135" s="272"/>
      <c r="K135" s="272"/>
    </row>
    <row r="136" spans="2:11" ht="3" customHeight="1">
      <c r="B136" s="168"/>
      <c r="C136" s="268"/>
      <c r="D136" s="268"/>
      <c r="E136" s="268"/>
      <c r="F136" s="268"/>
      <c r="G136" s="268"/>
      <c r="H136" s="268"/>
      <c r="I136" s="268"/>
      <c r="J136" s="268"/>
      <c r="K136" s="268"/>
    </row>
    <row r="137" spans="1:11" ht="12" customHeight="1">
      <c r="A137" s="27" t="s">
        <v>193</v>
      </c>
      <c r="B137" s="153"/>
      <c r="D137" s="273"/>
      <c r="G137" s="273"/>
      <c r="H137" s="273"/>
      <c r="I137" s="273"/>
      <c r="J137" s="31"/>
      <c r="K137" s="273"/>
    </row>
    <row r="138" spans="1:12" ht="12" customHeight="1">
      <c r="A138" s="153" t="s">
        <v>86</v>
      </c>
      <c r="C138" s="274">
        <v>299241</v>
      </c>
      <c r="D138" s="274">
        <v>298609</v>
      </c>
      <c r="E138" s="274">
        <v>236310</v>
      </c>
      <c r="F138" s="274">
        <v>104864</v>
      </c>
      <c r="G138" s="274">
        <v>69538</v>
      </c>
      <c r="H138" s="274">
        <v>26099</v>
      </c>
      <c r="I138" s="274">
        <v>14017</v>
      </c>
      <c r="J138" s="274">
        <v>8846</v>
      </c>
      <c r="K138" s="274">
        <v>1057524</v>
      </c>
      <c r="L138" s="7">
        <f>K138*100/K142</f>
        <v>44.35626986287408</v>
      </c>
    </row>
    <row r="139" spans="1:12" ht="12" customHeight="1">
      <c r="A139" s="219" t="s">
        <v>87</v>
      </c>
      <c r="C139" s="274">
        <v>349529</v>
      </c>
      <c r="D139" s="274">
        <v>33911</v>
      </c>
      <c r="E139" s="274">
        <v>335524</v>
      </c>
      <c r="F139" s="274">
        <v>75370</v>
      </c>
      <c r="G139" s="274">
        <v>94436</v>
      </c>
      <c r="H139" s="274">
        <v>17369</v>
      </c>
      <c r="I139" s="253" t="s">
        <v>17</v>
      </c>
      <c r="J139" s="253" t="s">
        <v>17</v>
      </c>
      <c r="K139" s="274">
        <v>906139</v>
      </c>
      <c r="L139" s="7">
        <f>K139*100/K142</f>
        <v>38.00665140202478</v>
      </c>
    </row>
    <row r="140" spans="1:11" ht="12" customHeight="1">
      <c r="A140" s="237" t="s">
        <v>88</v>
      </c>
      <c r="C140" s="254">
        <v>648770</v>
      </c>
      <c r="D140" s="254">
        <v>332520</v>
      </c>
      <c r="E140" s="254">
        <v>571834</v>
      </c>
      <c r="F140" s="254">
        <v>180234</v>
      </c>
      <c r="G140" s="254">
        <v>163974</v>
      </c>
      <c r="H140" s="254">
        <v>43468</v>
      </c>
      <c r="I140" s="254">
        <v>14017</v>
      </c>
      <c r="J140" s="254">
        <v>8846</v>
      </c>
      <c r="K140" s="254">
        <v>1963663</v>
      </c>
    </row>
    <row r="141" spans="1:12" ht="12" customHeight="1">
      <c r="A141" s="219" t="s">
        <v>89</v>
      </c>
      <c r="C141" s="274">
        <v>124483</v>
      </c>
      <c r="D141" s="274">
        <v>106714</v>
      </c>
      <c r="E141" s="274">
        <v>96858</v>
      </c>
      <c r="F141" s="274">
        <v>48783</v>
      </c>
      <c r="G141" s="274">
        <v>31908</v>
      </c>
      <c r="H141" s="275" t="s">
        <v>51</v>
      </c>
      <c r="I141" s="275" t="s">
        <v>51</v>
      </c>
      <c r="J141" s="275" t="s">
        <v>51</v>
      </c>
      <c r="K141" s="274">
        <v>420496</v>
      </c>
      <c r="L141" s="7">
        <f>K141*100/K142</f>
        <v>17.63707873510114</v>
      </c>
    </row>
    <row r="142" spans="1:11" ht="12" customHeight="1">
      <c r="A142" s="219" t="s">
        <v>90</v>
      </c>
      <c r="C142" s="274">
        <v>773253</v>
      </c>
      <c r="D142" s="274">
        <v>439234</v>
      </c>
      <c r="E142" s="274">
        <v>668692</v>
      </c>
      <c r="F142" s="274">
        <v>229017</v>
      </c>
      <c r="G142" s="274">
        <v>195882</v>
      </c>
      <c r="H142" s="275" t="s">
        <v>51</v>
      </c>
      <c r="I142" s="275" t="s">
        <v>51</v>
      </c>
      <c r="J142" s="275" t="s">
        <v>51</v>
      </c>
      <c r="K142" s="274">
        <v>2384159</v>
      </c>
    </row>
    <row r="143" spans="1:11" ht="3.75" customHeight="1">
      <c r="A143" s="276"/>
      <c r="B143" s="225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1:11" ht="13.5" customHeight="1">
      <c r="A144" s="37"/>
      <c r="B144" s="153"/>
      <c r="C144" s="273"/>
      <c r="D144" s="273"/>
      <c r="E144" s="273"/>
      <c r="F144" s="273"/>
      <c r="G144" s="273"/>
      <c r="H144" s="273"/>
      <c r="I144" s="273"/>
      <c r="J144" s="278"/>
      <c r="K144" s="261" t="s">
        <v>36</v>
      </c>
    </row>
    <row r="145" spans="2:11" ht="3" customHeight="1">
      <c r="B145" s="1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1:11" ht="14.25" customHeight="1">
      <c r="A146" s="125" t="s">
        <v>249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</row>
    <row r="147" spans="1:2" ht="3" customHeight="1">
      <c r="A147" s="8"/>
      <c r="B147" s="227"/>
    </row>
    <row r="148" spans="1:11" ht="18" customHeight="1">
      <c r="A148" s="279"/>
      <c r="B148" s="243"/>
      <c r="C148" s="15" t="s">
        <v>78</v>
      </c>
      <c r="D148" s="12" t="s">
        <v>245</v>
      </c>
      <c r="E148" s="15" t="s">
        <v>79</v>
      </c>
      <c r="F148" s="15" t="s">
        <v>80</v>
      </c>
      <c r="G148" s="15" t="s">
        <v>81</v>
      </c>
      <c r="H148" s="15" t="s">
        <v>82</v>
      </c>
      <c r="I148" s="15" t="s">
        <v>83</v>
      </c>
      <c r="J148" s="15" t="s">
        <v>84</v>
      </c>
      <c r="K148" s="15" t="s">
        <v>15</v>
      </c>
    </row>
    <row r="149" spans="1:11" ht="18" customHeight="1">
      <c r="A149" s="208"/>
      <c r="C149" s="271" t="s">
        <v>125</v>
      </c>
      <c r="D149" s="272"/>
      <c r="E149" s="272"/>
      <c r="F149" s="272"/>
      <c r="G149" s="272"/>
      <c r="H149" s="272"/>
      <c r="I149" s="272"/>
      <c r="J149" s="272"/>
      <c r="K149" s="272"/>
    </row>
    <row r="150" spans="1:11" ht="3" customHeight="1">
      <c r="A150" s="37"/>
      <c r="B150" s="153"/>
      <c r="C150" s="273"/>
      <c r="D150" s="273"/>
      <c r="E150" s="273"/>
      <c r="F150" s="273"/>
      <c r="G150" s="273"/>
      <c r="H150" s="273"/>
      <c r="I150" s="273"/>
      <c r="J150" s="31"/>
      <c r="K150" s="273"/>
    </row>
    <row r="151" spans="1:11" ht="12.75" customHeight="1">
      <c r="A151" s="27" t="s">
        <v>252</v>
      </c>
      <c r="B151" s="219"/>
      <c r="C151" s="273"/>
      <c r="D151" s="273"/>
      <c r="G151" s="273"/>
      <c r="H151" s="273"/>
      <c r="I151" s="273"/>
      <c r="J151" s="31"/>
      <c r="K151" s="273"/>
    </row>
    <row r="152" spans="1:11" ht="12" customHeight="1">
      <c r="A152" s="219" t="s">
        <v>86</v>
      </c>
      <c r="C152" s="273">
        <v>45.386523994667144</v>
      </c>
      <c r="D152" s="273">
        <v>61.540579164751016</v>
      </c>
      <c r="E152" s="273">
        <v>65.98978959741001</v>
      </c>
      <c r="F152" s="273">
        <v>55.86187493011782</v>
      </c>
      <c r="G152" s="273">
        <v>45.35302993188977</v>
      </c>
      <c r="H152" s="273">
        <v>56.21710524615897</v>
      </c>
      <c r="I152" s="273">
        <v>44.07342454157479</v>
      </c>
      <c r="J152" s="273">
        <v>47.64381911750093</v>
      </c>
      <c r="K152" s="273">
        <v>54.491733859245</v>
      </c>
    </row>
    <row r="153" spans="1:11" ht="12" customHeight="1">
      <c r="A153" s="219" t="s">
        <v>87</v>
      </c>
      <c r="C153" s="273">
        <v>53.15902286126463</v>
      </c>
      <c r="D153" s="273">
        <v>6.994242829302003</v>
      </c>
      <c r="E153" s="273">
        <v>93.45587693573871</v>
      </c>
      <c r="F153" s="273">
        <v>39.926205506902136</v>
      </c>
      <c r="G153" s="273">
        <v>62.53924104012087</v>
      </c>
      <c r="H153" s="273">
        <v>37.976655815107605</v>
      </c>
      <c r="I153" s="280" t="s">
        <v>17</v>
      </c>
      <c r="J153" s="280" t="s">
        <v>17</v>
      </c>
      <c r="K153" s="273">
        <v>48.01704808813416</v>
      </c>
    </row>
    <row r="154" spans="1:11" ht="12" customHeight="1">
      <c r="A154" s="237" t="s">
        <v>88</v>
      </c>
      <c r="C154" s="281">
        <v>98.53067742925148</v>
      </c>
      <c r="D154" s="281">
        <v>68.56020692564393</v>
      </c>
      <c r="E154" s="281">
        <v>159.5235162682674</v>
      </c>
      <c r="F154" s="281">
        <v>95.7864972610955</v>
      </c>
      <c r="G154" s="281">
        <v>107.68646245597084</v>
      </c>
      <c r="H154" s="281">
        <v>94.2658670545283</v>
      </c>
      <c r="I154" s="281">
        <v>43.65942660677133</v>
      </c>
      <c r="J154" s="281">
        <v>46.51190384217033</v>
      </c>
      <c r="K154" s="281">
        <v>101.22978952957368</v>
      </c>
    </row>
    <row r="155" spans="1:11" ht="12" customHeight="1">
      <c r="A155" s="219" t="s">
        <v>89</v>
      </c>
      <c r="C155" s="273">
        <v>18.89527215511302</v>
      </c>
      <c r="D155" s="273">
        <v>22.073644649292618</v>
      </c>
      <c r="E155" s="273">
        <v>26.97834858580924</v>
      </c>
      <c r="F155" s="273">
        <v>25.953224445553445</v>
      </c>
      <c r="G155" s="273">
        <v>20.56840718622503</v>
      </c>
      <c r="H155" s="282" t="s">
        <v>51</v>
      </c>
      <c r="I155" s="282" t="s">
        <v>51</v>
      </c>
      <c r="J155" s="282" t="s">
        <v>51</v>
      </c>
      <c r="K155" s="273">
        <v>21.660268971073354</v>
      </c>
    </row>
    <row r="156" spans="1:11" ht="12" customHeight="1">
      <c r="A156" s="246" t="s">
        <v>90</v>
      </c>
      <c r="C156" s="273">
        <v>117.42495628744875</v>
      </c>
      <c r="D156" s="273">
        <v>90.6142688870562</v>
      </c>
      <c r="E156" s="273">
        <v>186.49266836619958</v>
      </c>
      <c r="F156" s="273">
        <v>121.73502517650638</v>
      </c>
      <c r="G156" s="273">
        <v>128.2164380621765</v>
      </c>
      <c r="H156" s="282" t="s">
        <v>51</v>
      </c>
      <c r="I156" s="282" t="s">
        <v>51</v>
      </c>
      <c r="J156" s="282" t="s">
        <v>51</v>
      </c>
      <c r="K156" s="273">
        <v>122.89004759801601</v>
      </c>
    </row>
    <row r="157" spans="1:11" ht="10.5" customHeight="1" hidden="1">
      <c r="A157" s="165" t="s">
        <v>95</v>
      </c>
      <c r="C157" s="247">
        <v>879.3480539581583</v>
      </c>
      <c r="D157" s="247">
        <v>662.7473123295182</v>
      </c>
      <c r="E157" s="247">
        <v>817.7358986861223</v>
      </c>
      <c r="F157" s="247">
        <v>478.557206611707</v>
      </c>
      <c r="G157" s="247">
        <v>442.5855849437485</v>
      </c>
      <c r="H157" s="247">
        <v>222.65444078212317</v>
      </c>
      <c r="I157" s="247">
        <v>140.21412197064888</v>
      </c>
      <c r="J157" s="247">
        <v>94.05317644821997</v>
      </c>
      <c r="K157" s="247">
        <v>1544.0722133371871</v>
      </c>
    </row>
    <row r="158" spans="1:11" ht="10.5" customHeight="1" hidden="1">
      <c r="A158" s="165" t="s">
        <v>96</v>
      </c>
      <c r="C158" s="266">
        <v>117.1632249817531</v>
      </c>
      <c r="D158" s="266">
        <v>90.34628746530684</v>
      </c>
      <c r="E158" s="266">
        <v>186.04567119928413</v>
      </c>
      <c r="F158" s="266">
        <v>121.23644183882081</v>
      </c>
      <c r="G158" s="266">
        <v>127.6486287454004</v>
      </c>
      <c r="H158" s="266">
        <v>106.04089920893583</v>
      </c>
      <c r="I158" s="266">
        <v>60.55576480092577</v>
      </c>
      <c r="J158" s="266">
        <v>46.08405094815756</v>
      </c>
      <c r="K158" s="266">
        <v>122.73405457436621</v>
      </c>
    </row>
    <row r="159" spans="1:11" ht="10.5" customHeight="1" hidden="1">
      <c r="A159" s="165" t="s">
        <v>97</v>
      </c>
      <c r="C159" s="266">
        <v>117.6866875931444</v>
      </c>
      <c r="D159" s="266">
        <v>90.88225030880555</v>
      </c>
      <c r="E159" s="266">
        <v>186.93966553311503</v>
      </c>
      <c r="F159" s="266">
        <v>122.23360851419196</v>
      </c>
      <c r="G159" s="266">
        <v>128.7842473789526</v>
      </c>
      <c r="H159" s="266">
        <v>107.92440983759457</v>
      </c>
      <c r="I159" s="266">
        <v>62.27273782593275</v>
      </c>
      <c r="J159" s="266">
        <v>48.0456455709508</v>
      </c>
      <c r="K159" s="266">
        <v>123.04604062166581</v>
      </c>
    </row>
    <row r="160" spans="1:11" ht="12" customHeight="1">
      <c r="A160" s="168" t="s">
        <v>98</v>
      </c>
      <c r="C160" s="268" t="s">
        <v>194</v>
      </c>
      <c r="D160" s="268" t="s">
        <v>195</v>
      </c>
      <c r="E160" s="268" t="s">
        <v>196</v>
      </c>
      <c r="F160" s="268" t="s">
        <v>197</v>
      </c>
      <c r="G160" s="268" t="s">
        <v>198</v>
      </c>
      <c r="H160" s="268" t="s">
        <v>199</v>
      </c>
      <c r="I160" s="268" t="s">
        <v>200</v>
      </c>
      <c r="J160" s="268" t="s">
        <v>201</v>
      </c>
      <c r="K160" s="268" t="s">
        <v>202</v>
      </c>
    </row>
    <row r="161" spans="1:11" ht="3" customHeight="1">
      <c r="A161" s="37"/>
      <c r="B161" s="153"/>
      <c r="C161" s="273"/>
      <c r="D161" s="273"/>
      <c r="E161" s="273"/>
      <c r="F161" s="273"/>
      <c r="G161" s="273"/>
      <c r="H161" s="273"/>
      <c r="I161" s="273"/>
      <c r="J161" s="31"/>
      <c r="K161" s="273"/>
    </row>
    <row r="162" spans="1:11" ht="12.75" customHeight="1">
      <c r="A162" s="27" t="s">
        <v>253</v>
      </c>
      <c r="B162" s="153"/>
      <c r="C162" s="262"/>
      <c r="D162" s="262"/>
      <c r="E162" s="262"/>
      <c r="F162" s="262"/>
      <c r="G162" s="262"/>
      <c r="H162" s="262"/>
      <c r="I162" s="262"/>
      <c r="J162" s="262"/>
      <c r="K162" s="262"/>
    </row>
    <row r="163" spans="1:11" ht="12" customHeight="1">
      <c r="A163" s="153" t="s">
        <v>86</v>
      </c>
      <c r="C163" s="283">
        <v>86.77231242386117</v>
      </c>
      <c r="D163" s="283">
        <v>89.7578875538548</v>
      </c>
      <c r="E163" s="283">
        <v>90.06040152955646</v>
      </c>
      <c r="F163" s="283">
        <v>90.52185909328766</v>
      </c>
      <c r="G163" s="283">
        <v>95.49157523790501</v>
      </c>
      <c r="H163" s="283">
        <v>83.79582818409916</v>
      </c>
      <c r="I163" s="283">
        <v>95.38843561546648</v>
      </c>
      <c r="J163" s="283">
        <v>96.22024145323255</v>
      </c>
      <c r="K163" s="283">
        <v>89.41407227954062</v>
      </c>
    </row>
    <row r="164" spans="1:11" ht="12" customHeight="1">
      <c r="A164" s="153" t="s">
        <v>87</v>
      </c>
      <c r="C164" s="283">
        <v>40.781535348570024</v>
      </c>
      <c r="D164" s="283">
        <v>50.219679768820214</v>
      </c>
      <c r="E164" s="283">
        <v>10.824762239700531</v>
      </c>
      <c r="F164" s="283">
        <v>68.39194046876865</v>
      </c>
      <c r="G164" s="283">
        <v>66.08930759156775</v>
      </c>
      <c r="H164" s="283">
        <v>56.73171012490646</v>
      </c>
      <c r="I164" s="280" t="s">
        <v>17</v>
      </c>
      <c r="J164" s="280" t="s">
        <v>17</v>
      </c>
      <c r="K164" s="283">
        <v>35.293624632907175</v>
      </c>
    </row>
    <row r="165" spans="1:11" ht="12" customHeight="1">
      <c r="A165" s="153" t="s">
        <v>89</v>
      </c>
      <c r="C165" s="283">
        <v>94.1694617473247</v>
      </c>
      <c r="D165" s="283">
        <v>93.93846411336439</v>
      </c>
      <c r="E165" s="283">
        <v>91.16983827355747</v>
      </c>
      <c r="F165" s="283">
        <v>93.9398879266429</v>
      </c>
      <c r="G165" s="283">
        <v>94.54951323866807</v>
      </c>
      <c r="H165" s="283" t="s">
        <v>51</v>
      </c>
      <c r="I165" s="283" t="s">
        <v>51</v>
      </c>
      <c r="J165" s="283" t="s">
        <v>51</v>
      </c>
      <c r="K165" s="283">
        <v>93.43118218430533</v>
      </c>
    </row>
    <row r="166" spans="1:11" ht="12" customHeight="1">
      <c r="A166" s="165" t="s">
        <v>90</v>
      </c>
      <c r="C166" s="283">
        <v>67.2174521861006</v>
      </c>
      <c r="D166" s="283">
        <v>87.73421251010417</v>
      </c>
      <c r="E166" s="283">
        <v>50.64672336257445</v>
      </c>
      <c r="F166" s="283">
        <v>83.98520706192909</v>
      </c>
      <c r="G166" s="283">
        <v>81.2078425003426</v>
      </c>
      <c r="H166" s="283" t="s">
        <v>51</v>
      </c>
      <c r="I166" s="283" t="s">
        <v>51</v>
      </c>
      <c r="J166" s="283" t="s">
        <v>51</v>
      </c>
      <c r="K166" s="283">
        <v>69.6185822381122</v>
      </c>
    </row>
    <row r="167" spans="2:11" ht="3" customHeight="1">
      <c r="B167" s="165"/>
      <c r="C167" s="262"/>
      <c r="D167" s="262"/>
      <c r="E167" s="262"/>
      <c r="F167" s="262"/>
      <c r="G167" s="262"/>
      <c r="H167" s="262"/>
      <c r="I167" s="262"/>
      <c r="J167" s="262"/>
      <c r="K167" s="262"/>
    </row>
    <row r="168" spans="1:11" s="8" customFormat="1" ht="12" customHeight="1">
      <c r="A168" s="27" t="s">
        <v>203</v>
      </c>
      <c r="B168" s="153"/>
      <c r="C168" s="44"/>
      <c r="D168" s="44"/>
      <c r="E168" s="44"/>
      <c r="F168" s="44"/>
      <c r="G168" s="44"/>
      <c r="H168" s="44"/>
      <c r="I168" s="44"/>
      <c r="J168" s="44"/>
      <c r="K168" s="105"/>
    </row>
    <row r="169" spans="1:13" s="8" customFormat="1" ht="12" customHeight="1">
      <c r="A169" s="153" t="s">
        <v>86</v>
      </c>
      <c r="C169" s="255">
        <v>289903</v>
      </c>
      <c r="D169" s="255">
        <v>298609</v>
      </c>
      <c r="E169" s="255">
        <v>232976</v>
      </c>
      <c r="F169" s="255">
        <v>101500</v>
      </c>
      <c r="G169" s="255">
        <v>69538</v>
      </c>
      <c r="H169" s="255">
        <v>26099</v>
      </c>
      <c r="I169" s="255">
        <v>13775</v>
      </c>
      <c r="J169" s="255">
        <v>8683</v>
      </c>
      <c r="K169" s="255">
        <v>1041083</v>
      </c>
      <c r="M169" s="91">
        <f>K169*100/K$173</f>
        <v>44.37690163947004</v>
      </c>
    </row>
    <row r="170" spans="1:13" ht="12" customHeight="1">
      <c r="A170" s="219" t="s">
        <v>87</v>
      </c>
      <c r="C170" s="255">
        <v>346528</v>
      </c>
      <c r="D170" s="255">
        <v>18132</v>
      </c>
      <c r="E170" s="255">
        <v>335524</v>
      </c>
      <c r="F170" s="255">
        <v>75370</v>
      </c>
      <c r="G170" s="255">
        <v>94436</v>
      </c>
      <c r="H170" s="255">
        <v>17369</v>
      </c>
      <c r="I170" s="280" t="s">
        <v>17</v>
      </c>
      <c r="J170" s="280" t="s">
        <v>17</v>
      </c>
      <c r="K170" s="255">
        <v>887359</v>
      </c>
      <c r="M170" s="91">
        <f>K170*100/K$173</f>
        <v>37.8243070551517</v>
      </c>
    </row>
    <row r="171" spans="1:12" ht="12" customHeight="1">
      <c r="A171" s="237" t="s">
        <v>88</v>
      </c>
      <c r="B171" s="237"/>
      <c r="C171" s="44">
        <v>636431</v>
      </c>
      <c r="D171" s="44">
        <v>316741</v>
      </c>
      <c r="E171" s="44">
        <v>568500</v>
      </c>
      <c r="F171" s="44">
        <v>176870</v>
      </c>
      <c r="G171" s="44">
        <v>163974</v>
      </c>
      <c r="H171" s="44">
        <v>43468</v>
      </c>
      <c r="I171" s="44">
        <v>13775</v>
      </c>
      <c r="J171" s="44">
        <v>8683</v>
      </c>
      <c r="K171" s="44">
        <v>1928442</v>
      </c>
      <c r="L171" s="7">
        <f>K171*100/K217</f>
        <v>80.3271163509857</v>
      </c>
    </row>
    <row r="172" spans="1:13" ht="12" customHeight="1">
      <c r="A172" s="219" t="s">
        <v>89</v>
      </c>
      <c r="C172" s="255">
        <v>122664</v>
      </c>
      <c r="D172" s="255">
        <v>106714</v>
      </c>
      <c r="E172" s="255">
        <v>96392</v>
      </c>
      <c r="F172" s="255">
        <v>48317</v>
      </c>
      <c r="G172" s="255">
        <v>31908</v>
      </c>
      <c r="H172" s="255" t="s">
        <v>51</v>
      </c>
      <c r="I172" s="255" t="s">
        <v>51</v>
      </c>
      <c r="J172" s="255" t="s">
        <v>51</v>
      </c>
      <c r="K172" s="255">
        <v>417560</v>
      </c>
      <c r="M172" s="91">
        <f>K172*100/K$173</f>
        <v>17.798791305378256</v>
      </c>
    </row>
    <row r="173" spans="1:12" ht="12" customHeight="1">
      <c r="A173" s="246" t="s">
        <v>90</v>
      </c>
      <c r="C173" s="255">
        <v>759095</v>
      </c>
      <c r="D173" s="255">
        <v>423455</v>
      </c>
      <c r="E173" s="255">
        <v>664892</v>
      </c>
      <c r="F173" s="255">
        <v>225187</v>
      </c>
      <c r="G173" s="255">
        <v>195882</v>
      </c>
      <c r="H173" s="255" t="s">
        <v>51</v>
      </c>
      <c r="I173" s="255" t="s">
        <v>51</v>
      </c>
      <c r="J173" s="255" t="s">
        <v>51</v>
      </c>
      <c r="K173" s="255">
        <v>2346002</v>
      </c>
      <c r="L173" s="7">
        <f>K173*100/K219</f>
        <v>79.6153624260606</v>
      </c>
    </row>
    <row r="174" spans="1:11" s="37" customFormat="1" ht="3" customHeight="1">
      <c r="A174" s="104"/>
      <c r="B174" s="219"/>
      <c r="C174" s="284"/>
      <c r="D174" s="284"/>
      <c r="E174" s="284"/>
      <c r="F174" s="284"/>
      <c r="G174" s="284"/>
      <c r="H174" s="284"/>
      <c r="I174" s="284"/>
      <c r="J174" s="284"/>
      <c r="K174" s="284"/>
    </row>
    <row r="175" spans="1:11" ht="12.75" customHeight="1">
      <c r="A175" s="27" t="s">
        <v>254</v>
      </c>
      <c r="B175" s="219"/>
      <c r="C175" s="285"/>
      <c r="D175" s="286"/>
      <c r="E175" s="286"/>
      <c r="F175" s="286"/>
      <c r="G175" s="286"/>
      <c r="H175" s="286"/>
      <c r="I175" s="286"/>
      <c r="J175" s="286"/>
      <c r="K175" s="286"/>
    </row>
    <row r="176" spans="1:11" ht="12" customHeight="1">
      <c r="A176" s="219" t="s">
        <v>86</v>
      </c>
      <c r="C176" s="264">
        <v>43.97620249882896</v>
      </c>
      <c r="D176" s="264">
        <v>61.54272499569151</v>
      </c>
      <c r="E176" s="264">
        <v>65.05265928441014</v>
      </c>
      <c r="F176" s="264">
        <v>54.05561853501211</v>
      </c>
      <c r="G176" s="264">
        <v>45.373823490244035</v>
      </c>
      <c r="H176" s="264">
        <v>56.24444870320966</v>
      </c>
      <c r="I176" s="264">
        <v>43.27361008829115</v>
      </c>
      <c r="J176" s="264">
        <v>46.67400954056709</v>
      </c>
      <c r="K176" s="264">
        <v>53.64586826799111</v>
      </c>
    </row>
    <row r="177" spans="1:11" ht="12" customHeight="1">
      <c r="A177" s="219" t="s">
        <v>87</v>
      </c>
      <c r="C177" s="264">
        <v>52.70173485881912</v>
      </c>
      <c r="D177" s="264">
        <v>3.7395060323558953</v>
      </c>
      <c r="E177" s="264">
        <v>93.46949094897705</v>
      </c>
      <c r="F177" s="264">
        <v>39.93506716596194</v>
      </c>
      <c r="G177" s="264">
        <v>62.5347736458323</v>
      </c>
      <c r="H177" s="264">
        <v>37.98928544987856</v>
      </c>
      <c r="I177" s="287" t="s">
        <v>17</v>
      </c>
      <c r="J177" s="287" t="s">
        <v>17</v>
      </c>
      <c r="K177" s="264">
        <v>47.023196881602566</v>
      </c>
    </row>
    <row r="178" spans="1:11" ht="12" customHeight="1">
      <c r="A178" s="237" t="s">
        <v>88</v>
      </c>
      <c r="B178" s="237"/>
      <c r="C178" s="288">
        <v>96.3506672856094</v>
      </c>
      <c r="D178" s="288">
        <v>65.25346649543303</v>
      </c>
      <c r="E178" s="288">
        <v>158.4695953952299</v>
      </c>
      <c r="F178" s="288">
        <v>93.92044266187943</v>
      </c>
      <c r="G178" s="288">
        <v>107.6211559104651</v>
      </c>
      <c r="H178" s="288">
        <v>94.22764339556788</v>
      </c>
      <c r="I178" s="288">
        <v>42.85243521818887</v>
      </c>
      <c r="J178" s="288">
        <v>45.576952733686426</v>
      </c>
      <c r="K178" s="288">
        <v>99.25741401229263</v>
      </c>
    </row>
    <row r="179" spans="1:11" ht="12" customHeight="1">
      <c r="A179" s="219" t="s">
        <v>89</v>
      </c>
      <c r="C179" s="264">
        <v>18.619737358938494</v>
      </c>
      <c r="D179" s="264">
        <v>22.0738330591985</v>
      </c>
      <c r="E179" s="264">
        <v>26.847053231028156</v>
      </c>
      <c r="F179" s="264">
        <v>25.702843071625193</v>
      </c>
      <c r="G179" s="264">
        <v>20.57285464009068</v>
      </c>
      <c r="H179" s="264" t="s">
        <v>51</v>
      </c>
      <c r="I179" s="264" t="s">
        <v>51</v>
      </c>
      <c r="J179" s="264" t="s">
        <v>51</v>
      </c>
      <c r="K179" s="264">
        <v>21.50903198023617</v>
      </c>
    </row>
    <row r="180" spans="1:11" ht="12" customHeight="1">
      <c r="A180" s="246" t="s">
        <v>90</v>
      </c>
      <c r="C180" s="248">
        <v>115.2810486943299</v>
      </c>
      <c r="D180" s="248">
        <v>87.35844762873106</v>
      </c>
      <c r="E180" s="248">
        <v>185.43358524886918</v>
      </c>
      <c r="F180" s="248">
        <v>119.6942158583271</v>
      </c>
      <c r="G180" s="248">
        <v>128.23798144673964</v>
      </c>
      <c r="H180" s="264" t="s">
        <v>51</v>
      </c>
      <c r="I180" s="264" t="s">
        <v>51</v>
      </c>
      <c r="J180" s="264" t="s">
        <v>51</v>
      </c>
      <c r="K180" s="248">
        <v>120.92556506974223</v>
      </c>
    </row>
    <row r="181" spans="1:11" ht="10.5" customHeight="1" hidden="1">
      <c r="A181" s="165" t="s">
        <v>95</v>
      </c>
      <c r="C181" s="247">
        <v>871.2605809974419</v>
      </c>
      <c r="D181" s="247">
        <v>650.7342007302213</v>
      </c>
      <c r="E181" s="247">
        <v>815.4090997775288</v>
      </c>
      <c r="F181" s="247">
        <v>474.53872339357093</v>
      </c>
      <c r="G181" s="247">
        <v>442.5855849437485</v>
      </c>
      <c r="H181" s="247">
        <v>222.65444078212317</v>
      </c>
      <c r="I181" s="247">
        <v>138.68309197591464</v>
      </c>
      <c r="J181" s="247">
        <v>93.18261640456336</v>
      </c>
      <c r="K181" s="247">
        <v>1531.6664127674799</v>
      </c>
    </row>
    <row r="182" spans="1:11" ht="10.5" customHeight="1" hidden="1">
      <c r="A182" s="165" t="s">
        <v>96</v>
      </c>
      <c r="C182" s="266">
        <v>115.02171083333978</v>
      </c>
      <c r="D182" s="266">
        <v>87.09532551656886</v>
      </c>
      <c r="E182" s="266">
        <v>184.987858279196</v>
      </c>
      <c r="F182" s="266">
        <v>119.19983963249537</v>
      </c>
      <c r="G182" s="266">
        <v>127.67007672461102</v>
      </c>
      <c r="H182" s="266">
        <v>106.07492657348283</v>
      </c>
      <c r="I182" s="266">
        <v>59.20678740835123</v>
      </c>
      <c r="J182" s="266">
        <v>45.18954119190984</v>
      </c>
      <c r="K182" s="266">
        <v>120.7708224276362</v>
      </c>
    </row>
    <row r="183" spans="1:11" ht="10.5" customHeight="1" hidden="1">
      <c r="A183" s="165" t="s">
        <v>97</v>
      </c>
      <c r="C183" s="266">
        <v>115.54038655532001</v>
      </c>
      <c r="D183" s="266">
        <v>87.62156974089325</v>
      </c>
      <c r="E183" s="266">
        <v>185.87931221854237</v>
      </c>
      <c r="F183" s="266">
        <v>120.18859208415883</v>
      </c>
      <c r="G183" s="266">
        <v>128.80588616886826</v>
      </c>
      <c r="H183" s="266">
        <v>107.95904160009809</v>
      </c>
      <c r="I183" s="266">
        <v>60.90431050621697</v>
      </c>
      <c r="J183" s="266">
        <v>47.13141710442122</v>
      </c>
      <c r="K183" s="266">
        <v>121.08030771184826</v>
      </c>
    </row>
    <row r="184" spans="1:11" ht="12" customHeight="1">
      <c r="A184" s="168" t="s">
        <v>98</v>
      </c>
      <c r="C184" s="268" t="s">
        <v>204</v>
      </c>
      <c r="D184" s="268" t="s">
        <v>205</v>
      </c>
      <c r="E184" s="268" t="s">
        <v>206</v>
      </c>
      <c r="F184" s="268" t="s">
        <v>207</v>
      </c>
      <c r="G184" s="268" t="s">
        <v>208</v>
      </c>
      <c r="H184" s="268" t="s">
        <v>209</v>
      </c>
      <c r="I184" s="268" t="s">
        <v>210</v>
      </c>
      <c r="J184" s="268" t="s">
        <v>211</v>
      </c>
      <c r="K184" s="268" t="s">
        <v>212</v>
      </c>
    </row>
    <row r="185" spans="1:11" ht="3" customHeight="1">
      <c r="A185" s="54"/>
      <c r="B185" s="237"/>
      <c r="C185" s="95"/>
      <c r="D185" s="95"/>
      <c r="E185" s="95"/>
      <c r="F185" s="95"/>
      <c r="G185" s="95"/>
      <c r="H185" s="95"/>
      <c r="I185" s="31"/>
      <c r="J185" s="31"/>
      <c r="K185" s="29"/>
    </row>
    <row r="186" spans="1:11" ht="12" customHeight="1">
      <c r="A186" s="28" t="s">
        <v>213</v>
      </c>
      <c r="B186" s="153"/>
      <c r="D186" s="235"/>
      <c r="E186" s="235"/>
      <c r="F186" s="235"/>
      <c r="G186" s="235"/>
      <c r="H186" s="235"/>
      <c r="I186" s="235"/>
      <c r="J186" s="235"/>
      <c r="K186" s="93"/>
    </row>
    <row r="187" spans="1:11" s="37" customFormat="1" ht="12" customHeight="1">
      <c r="A187" s="153" t="s">
        <v>86</v>
      </c>
      <c r="C187" s="95">
        <v>163178</v>
      </c>
      <c r="D187" s="95">
        <v>108829</v>
      </c>
      <c r="E187" s="95">
        <v>48953</v>
      </c>
      <c r="F187" s="95">
        <v>42849</v>
      </c>
      <c r="G187" s="95">
        <v>46499</v>
      </c>
      <c r="H187" s="95">
        <v>13672</v>
      </c>
      <c r="I187" s="95">
        <v>2097</v>
      </c>
      <c r="J187" s="95">
        <v>1238</v>
      </c>
      <c r="K187" s="95">
        <v>427315</v>
      </c>
    </row>
    <row r="188" spans="1:11" s="37" customFormat="1" ht="12" customHeight="1" hidden="1">
      <c r="A188" s="153" t="s">
        <v>87</v>
      </c>
      <c r="C188" s="95">
        <v>9758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9758</v>
      </c>
    </row>
    <row r="189" spans="1:11" s="37" customFormat="1" ht="12" customHeight="1">
      <c r="A189" s="153" t="s">
        <v>89</v>
      </c>
      <c r="C189" s="95">
        <v>35023</v>
      </c>
      <c r="D189" s="95">
        <v>31454</v>
      </c>
      <c r="E189" s="95">
        <v>33439</v>
      </c>
      <c r="F189" s="95">
        <v>8758</v>
      </c>
      <c r="G189" s="95">
        <v>7311</v>
      </c>
      <c r="H189" s="31" t="s">
        <v>51</v>
      </c>
      <c r="I189" s="31" t="s">
        <v>51</v>
      </c>
      <c r="J189" s="31" t="s">
        <v>51</v>
      </c>
      <c r="K189" s="95">
        <v>125438</v>
      </c>
    </row>
    <row r="190" spans="1:11" s="37" customFormat="1" ht="12" customHeight="1">
      <c r="A190" s="165" t="s">
        <v>255</v>
      </c>
      <c r="C190" s="95">
        <v>207959</v>
      </c>
      <c r="D190" s="95">
        <v>140283</v>
      </c>
      <c r="E190" s="95">
        <v>82392</v>
      </c>
      <c r="F190" s="95">
        <v>51607</v>
      </c>
      <c r="G190" s="95">
        <v>53810</v>
      </c>
      <c r="H190" s="31" t="s">
        <v>51</v>
      </c>
      <c r="I190" s="31" t="s">
        <v>51</v>
      </c>
      <c r="J190" s="31" t="s">
        <v>51</v>
      </c>
      <c r="K190" s="95">
        <v>562511</v>
      </c>
    </row>
    <row r="191" spans="1:11" ht="3" customHeight="1">
      <c r="A191" s="54"/>
      <c r="B191" s="237"/>
      <c r="C191" s="95"/>
      <c r="D191" s="95"/>
      <c r="E191" s="95"/>
      <c r="F191" s="95"/>
      <c r="G191" s="95"/>
      <c r="H191" s="95"/>
      <c r="I191" s="31"/>
      <c r="J191" s="31"/>
      <c r="K191" s="29"/>
    </row>
    <row r="192" spans="1:11" s="37" customFormat="1" ht="12.75" customHeight="1">
      <c r="A192" s="27" t="s">
        <v>256</v>
      </c>
      <c r="B192" s="219"/>
      <c r="C192" s="95"/>
      <c r="D192" s="95"/>
      <c r="E192" s="95"/>
      <c r="F192" s="95"/>
      <c r="G192" s="95"/>
      <c r="H192" s="95"/>
      <c r="I192" s="31"/>
      <c r="J192" s="31"/>
      <c r="K192" s="29"/>
    </row>
    <row r="193" spans="1:11" s="37" customFormat="1" ht="12" customHeight="1">
      <c r="A193" s="219" t="s">
        <v>86</v>
      </c>
      <c r="C193" s="289">
        <v>24.33412768811285</v>
      </c>
      <c r="D193" s="289">
        <v>22.12223553394503</v>
      </c>
      <c r="E193" s="289">
        <v>14.10774616276133</v>
      </c>
      <c r="F193" s="289">
        <v>24.182501889242594</v>
      </c>
      <c r="G193" s="289">
        <v>27.909959516844392</v>
      </c>
      <c r="H193" s="289">
        <v>27.747408906666998</v>
      </c>
      <c r="I193" s="289">
        <v>7.963112067321069</v>
      </c>
      <c r="J193" s="289">
        <v>10.14690395469255</v>
      </c>
      <c r="K193" s="289">
        <v>22.012193760315377</v>
      </c>
    </row>
    <row r="194" spans="1:11" s="37" customFormat="1" ht="10.5" customHeight="1" hidden="1">
      <c r="A194" s="219" t="s">
        <v>87</v>
      </c>
      <c r="C194" s="289" t="e">
        <v>#REF!</v>
      </c>
      <c r="D194" s="289" t="e">
        <v>#REF!</v>
      </c>
      <c r="E194" s="289" t="e">
        <v>#REF!</v>
      </c>
      <c r="F194" s="289" t="e">
        <v>#REF!</v>
      </c>
      <c r="G194" s="289" t="e">
        <v>#REF!</v>
      </c>
      <c r="H194" s="289" t="e">
        <v>#REF!</v>
      </c>
      <c r="I194" s="289" t="e">
        <v>#REF!</v>
      </c>
      <c r="J194" s="289" t="e">
        <v>#REF!</v>
      </c>
      <c r="K194" s="289" t="e">
        <v>#REF!</v>
      </c>
    </row>
    <row r="195" spans="1:11" s="37" customFormat="1" ht="10.5" customHeight="1" hidden="1">
      <c r="A195" s="219" t="s">
        <v>88</v>
      </c>
      <c r="C195" s="289" t="e">
        <v>#REF!</v>
      </c>
      <c r="D195" s="289" t="e">
        <v>#REF!</v>
      </c>
      <c r="E195" s="289" t="e">
        <v>#REF!</v>
      </c>
      <c r="F195" s="289" t="e">
        <v>#REF!</v>
      </c>
      <c r="G195" s="289" t="e">
        <v>#REF!</v>
      </c>
      <c r="H195" s="289" t="e">
        <v>#REF!</v>
      </c>
      <c r="I195" s="289" t="e">
        <v>#REF!</v>
      </c>
      <c r="J195" s="289" t="e">
        <v>#REF!</v>
      </c>
      <c r="K195" s="289" t="e">
        <v>#REF!</v>
      </c>
    </row>
    <row r="196" spans="1:11" s="37" customFormat="1" ht="12" customHeight="1">
      <c r="A196" s="219" t="s">
        <v>89</v>
      </c>
      <c r="C196" s="289">
        <v>5.250916177514174</v>
      </c>
      <c r="D196" s="289">
        <v>6.443128343989279</v>
      </c>
      <c r="E196" s="289">
        <v>9.515333012559896</v>
      </c>
      <c r="F196" s="289">
        <v>4.855363571179812</v>
      </c>
      <c r="G196" s="289">
        <v>4.472079101795943</v>
      </c>
      <c r="H196" s="290" t="s">
        <v>51</v>
      </c>
      <c r="I196" s="290" t="s">
        <v>51</v>
      </c>
      <c r="J196" s="290" t="s">
        <v>51</v>
      </c>
      <c r="K196" s="289">
        <v>6.461466504303249</v>
      </c>
    </row>
    <row r="197" spans="1:11" s="37" customFormat="1" ht="12" customHeight="1">
      <c r="A197" s="165" t="s">
        <v>255</v>
      </c>
      <c r="C197" s="289">
        <v>31.048940284399368</v>
      </c>
      <c r="D197" s="289">
        <v>28.57208733111106</v>
      </c>
      <c r="E197" s="289">
        <v>23.661114094633746</v>
      </c>
      <c r="F197" s="289">
        <v>28.969181477976967</v>
      </c>
      <c r="G197" s="289">
        <v>32.48970318490635</v>
      </c>
      <c r="H197" s="290" t="s">
        <v>51</v>
      </c>
      <c r="I197" s="290" t="s">
        <v>51</v>
      </c>
      <c r="J197" s="290" t="s">
        <v>51</v>
      </c>
      <c r="K197" s="289">
        <v>28.97141332410252</v>
      </c>
    </row>
    <row r="198" spans="1:11" s="37" customFormat="1" ht="10.5" customHeight="1" hidden="1">
      <c r="A198" s="165" t="s">
        <v>95</v>
      </c>
      <c r="C198" s="247">
        <v>456.0252186009015</v>
      </c>
      <c r="D198" s="247">
        <v>374.5437224143531</v>
      </c>
      <c r="E198" s="247">
        <v>287.0400668896243</v>
      </c>
      <c r="F198" s="247">
        <v>227.17174120035264</v>
      </c>
      <c r="G198" s="247">
        <v>231.96982562393757</v>
      </c>
      <c r="H198" s="247">
        <v>150.1399347275734</v>
      </c>
      <c r="I198" s="247">
        <v>48.010415536631214</v>
      </c>
      <c r="J198" s="247">
        <v>40.162171256046406</v>
      </c>
      <c r="K198" s="247">
        <v>750.0073332974819</v>
      </c>
    </row>
    <row r="199" spans="1:11" s="37" customFormat="1" ht="10.5" customHeight="1" hidden="1">
      <c r="A199" s="165" t="s">
        <v>96</v>
      </c>
      <c r="C199" s="266">
        <v>30.915491693235637</v>
      </c>
      <c r="D199" s="266">
        <v>28.422568629240992</v>
      </c>
      <c r="E199" s="266">
        <v>23.499548553878366</v>
      </c>
      <c r="F199" s="266">
        <v>28.719240198323003</v>
      </c>
      <c r="G199" s="266">
        <v>32.21518550541448</v>
      </c>
      <c r="H199" s="266">
        <v>45.259195636565885</v>
      </c>
      <c r="I199" s="266">
        <v>8.25284772575745</v>
      </c>
      <c r="J199" s="266">
        <v>12.082456936353422</v>
      </c>
      <c r="K199" s="266">
        <v>28.89570210423273</v>
      </c>
    </row>
    <row r="200" spans="1:11" s="37" customFormat="1" ht="10.5" customHeight="1" hidden="1">
      <c r="A200" s="165" t="s">
        <v>97</v>
      </c>
      <c r="C200" s="266">
        <v>31.1823888755631</v>
      </c>
      <c r="D200" s="266">
        <v>28.72160603298113</v>
      </c>
      <c r="E200" s="266">
        <v>23.822679635389125</v>
      </c>
      <c r="F200" s="266">
        <v>29.21912275763093</v>
      </c>
      <c r="G200" s="266">
        <v>32.76422086439821</v>
      </c>
      <c r="H200" s="266">
        <v>46.4564970608209</v>
      </c>
      <c r="I200" s="266">
        <v>8.95536392909627</v>
      </c>
      <c r="J200" s="266">
        <v>13.322261628946885</v>
      </c>
      <c r="K200" s="266">
        <v>29.047124543972313</v>
      </c>
    </row>
    <row r="201" spans="1:11" s="37" customFormat="1" ht="12" customHeight="1">
      <c r="A201" s="168" t="s">
        <v>98</v>
      </c>
      <c r="C201" s="291" t="s">
        <v>214</v>
      </c>
      <c r="D201" s="291" t="s">
        <v>215</v>
      </c>
      <c r="E201" s="291" t="s">
        <v>216</v>
      </c>
      <c r="F201" s="291" t="s">
        <v>217</v>
      </c>
      <c r="G201" s="291" t="s">
        <v>218</v>
      </c>
      <c r="H201" s="291" t="s">
        <v>219</v>
      </c>
      <c r="I201" s="291" t="s">
        <v>220</v>
      </c>
      <c r="J201" s="291" t="s">
        <v>221</v>
      </c>
      <c r="K201" s="292" t="s">
        <v>222</v>
      </c>
    </row>
    <row r="202" spans="1:11" s="37" customFormat="1" ht="3" customHeight="1">
      <c r="A202" s="9"/>
      <c r="B202" s="293"/>
      <c r="C202" s="294"/>
      <c r="D202" s="294"/>
      <c r="E202" s="294"/>
      <c r="F202" s="294"/>
      <c r="G202" s="294"/>
      <c r="H202" s="294"/>
      <c r="I202" s="294"/>
      <c r="J202" s="294"/>
      <c r="K202" s="294"/>
    </row>
    <row r="203" spans="1:11" ht="3" customHeight="1">
      <c r="A203" s="165"/>
      <c r="C203" s="283"/>
      <c r="D203" s="283"/>
      <c r="E203" s="283"/>
      <c r="F203" s="283"/>
      <c r="G203" s="283"/>
      <c r="H203" s="283"/>
      <c r="I203" s="283"/>
      <c r="J203" s="283"/>
      <c r="K203" s="283"/>
    </row>
    <row r="204" spans="1:11" ht="13.5" customHeight="1">
      <c r="A204" s="104"/>
      <c r="B204" s="257"/>
      <c r="C204" s="258"/>
      <c r="D204" s="258"/>
      <c r="E204" s="258"/>
      <c r="F204" s="258"/>
      <c r="G204" s="258"/>
      <c r="H204" s="258"/>
      <c r="I204" s="258"/>
      <c r="J204" s="278"/>
      <c r="K204" s="261" t="s">
        <v>36</v>
      </c>
    </row>
    <row r="205" spans="1:11" ht="16.5">
      <c r="A205" s="125" t="s">
        <v>249</v>
      </c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</row>
    <row r="206" spans="1:2" ht="3" customHeight="1">
      <c r="A206" s="8"/>
      <c r="B206" s="227"/>
    </row>
    <row r="207" spans="1:11" ht="18" customHeight="1">
      <c r="A207" s="202"/>
      <c r="B207" s="243"/>
      <c r="C207" s="12" t="s">
        <v>78</v>
      </c>
      <c r="D207" s="12" t="s">
        <v>245</v>
      </c>
      <c r="E207" s="12" t="s">
        <v>79</v>
      </c>
      <c r="F207" s="12" t="s">
        <v>80</v>
      </c>
      <c r="G207" s="12" t="s">
        <v>81</v>
      </c>
      <c r="H207" s="12" t="s">
        <v>82</v>
      </c>
      <c r="I207" s="12" t="s">
        <v>83</v>
      </c>
      <c r="J207" s="12" t="s">
        <v>84</v>
      </c>
      <c r="K207" s="12" t="s">
        <v>15</v>
      </c>
    </row>
    <row r="208" spans="1:11" s="37" customFormat="1" ht="3" customHeight="1">
      <c r="A208" s="104"/>
      <c r="B208" s="257"/>
      <c r="C208" s="284"/>
      <c r="D208" s="284"/>
      <c r="E208" s="284"/>
      <c r="F208" s="284"/>
      <c r="G208" s="284"/>
      <c r="H208" s="284"/>
      <c r="I208" s="103"/>
      <c r="J208" s="103"/>
      <c r="K208" s="142"/>
    </row>
    <row r="209" spans="1:11" ht="12.75" customHeight="1">
      <c r="A209" s="27" t="s">
        <v>257</v>
      </c>
      <c r="B209" s="153"/>
      <c r="C209" s="262"/>
      <c r="D209" s="262"/>
      <c r="E209" s="262"/>
      <c r="F209" s="262"/>
      <c r="G209" s="262"/>
      <c r="H209" s="262"/>
      <c r="I209" s="262"/>
      <c r="J209" s="262"/>
      <c r="K209" s="262"/>
    </row>
    <row r="210" spans="1:11" ht="12" customHeight="1">
      <c r="A210" s="153" t="s">
        <v>86</v>
      </c>
      <c r="C210" s="283">
        <v>83.09903287035642</v>
      </c>
      <c r="D210" s="283">
        <v>87.08314575613811</v>
      </c>
      <c r="E210" s="283">
        <v>87.05180483297511</v>
      </c>
      <c r="F210" s="283">
        <v>82.84596802024618</v>
      </c>
      <c r="G210" s="283">
        <v>94.91035646488082</v>
      </c>
      <c r="H210" s="283">
        <v>71.56884137028148</v>
      </c>
      <c r="I210" s="283">
        <v>92.99242424242425</v>
      </c>
      <c r="J210" s="283">
        <v>96.16888193901485</v>
      </c>
      <c r="K210" s="283">
        <v>85.56917185909971</v>
      </c>
    </row>
    <row r="211" spans="1:11" ht="12" customHeight="1">
      <c r="A211" s="153" t="s">
        <v>89</v>
      </c>
      <c r="C211" s="283">
        <v>95.39481169643874</v>
      </c>
      <c r="D211" s="283">
        <v>93.42204132748904</v>
      </c>
      <c r="E211" s="283">
        <v>94.41594081851808</v>
      </c>
      <c r="F211" s="283">
        <v>97.89629292699568</v>
      </c>
      <c r="G211" s="283">
        <v>98.47224116764426</v>
      </c>
      <c r="H211" s="283" t="s">
        <v>51</v>
      </c>
      <c r="I211" s="283" t="s">
        <v>51</v>
      </c>
      <c r="J211" s="283" t="s">
        <v>51</v>
      </c>
      <c r="K211" s="283">
        <v>94.79802659191157</v>
      </c>
    </row>
    <row r="212" spans="1:11" ht="12" customHeight="1">
      <c r="A212" s="165" t="s">
        <v>255</v>
      </c>
      <c r="C212" s="283">
        <v>84.83159645705675</v>
      </c>
      <c r="D212" s="283">
        <v>88.45626932884814</v>
      </c>
      <c r="E212" s="283">
        <v>90.01524481736229</v>
      </c>
      <c r="F212" s="283">
        <v>85.37859507453261</v>
      </c>
      <c r="G212" s="283">
        <v>95.38736961326975</v>
      </c>
      <c r="H212" s="283" t="s">
        <v>51</v>
      </c>
      <c r="I212" s="283" t="s">
        <v>51</v>
      </c>
      <c r="J212" s="283" t="s">
        <v>51</v>
      </c>
      <c r="K212" s="283">
        <v>87.43604893646601</v>
      </c>
    </row>
    <row r="213" spans="1:11" s="37" customFormat="1" ht="3" customHeight="1">
      <c r="A213" s="104"/>
      <c r="B213" s="257"/>
      <c r="C213" s="284"/>
      <c r="D213" s="284"/>
      <c r="E213" s="284"/>
      <c r="F213" s="284"/>
      <c r="G213" s="284"/>
      <c r="H213" s="284"/>
      <c r="I213" s="103"/>
      <c r="J213" s="103"/>
      <c r="K213" s="142"/>
    </row>
    <row r="214" spans="1:11" ht="12" customHeight="1">
      <c r="A214" s="27" t="s">
        <v>223</v>
      </c>
      <c r="C214" s="255"/>
      <c r="D214" s="255"/>
      <c r="E214" s="255"/>
      <c r="F214" s="255"/>
      <c r="G214" s="255"/>
      <c r="H214" s="255"/>
      <c r="I214" s="31"/>
      <c r="J214" s="31"/>
      <c r="K214" s="255"/>
    </row>
    <row r="215" spans="1:13" ht="12" customHeight="1">
      <c r="A215" s="153" t="s">
        <v>86</v>
      </c>
      <c r="C215" s="70">
        <v>462419</v>
      </c>
      <c r="D215" s="70">
        <v>407438</v>
      </c>
      <c r="E215" s="70">
        <v>285263</v>
      </c>
      <c r="F215" s="70">
        <v>147713</v>
      </c>
      <c r="G215" s="70">
        <v>116037</v>
      </c>
      <c r="H215" s="70">
        <v>39771</v>
      </c>
      <c r="I215" s="70">
        <v>16114</v>
      </c>
      <c r="J215" s="70">
        <v>10084</v>
      </c>
      <c r="K215" s="70">
        <v>1484839</v>
      </c>
      <c r="M215" s="91">
        <f>K215*100/K$219</f>
        <v>50.390406798182354</v>
      </c>
    </row>
    <row r="216" spans="1:13" ht="12" customHeight="1">
      <c r="A216" s="153" t="s">
        <v>87</v>
      </c>
      <c r="C216" s="70">
        <v>359287</v>
      </c>
      <c r="D216" s="70">
        <v>33911</v>
      </c>
      <c r="E216" s="70">
        <v>335524</v>
      </c>
      <c r="F216" s="70">
        <v>75370</v>
      </c>
      <c r="G216" s="70">
        <v>94436</v>
      </c>
      <c r="H216" s="70">
        <v>17369</v>
      </c>
      <c r="I216" s="253" t="s">
        <v>17</v>
      </c>
      <c r="J216" s="253" t="s">
        <v>17</v>
      </c>
      <c r="K216" s="70">
        <v>915897</v>
      </c>
      <c r="M216" s="91">
        <f>K216*100/K$219</f>
        <v>31.082442214431882</v>
      </c>
    </row>
    <row r="217" spans="1:11" ht="12" customHeight="1">
      <c r="A217" s="237" t="s">
        <v>88</v>
      </c>
      <c r="B217" s="237"/>
      <c r="C217" s="67">
        <v>821706</v>
      </c>
      <c r="D217" s="67">
        <v>441349</v>
      </c>
      <c r="E217" s="67">
        <v>620787</v>
      </c>
      <c r="F217" s="67">
        <v>223083</v>
      </c>
      <c r="G217" s="67">
        <v>210473</v>
      </c>
      <c r="H217" s="67">
        <v>57140</v>
      </c>
      <c r="I217" s="67">
        <v>16114</v>
      </c>
      <c r="J217" s="67">
        <v>10084</v>
      </c>
      <c r="K217" s="67">
        <v>2400736</v>
      </c>
    </row>
    <row r="218" spans="1:13" ht="12" customHeight="1">
      <c r="A218" s="153" t="s">
        <v>89</v>
      </c>
      <c r="C218" s="70">
        <v>159506</v>
      </c>
      <c r="D218" s="70">
        <v>138168</v>
      </c>
      <c r="E218" s="70">
        <v>130297</v>
      </c>
      <c r="F218" s="70">
        <v>57541</v>
      </c>
      <c r="G218" s="70">
        <v>39219</v>
      </c>
      <c r="H218" s="255" t="s">
        <v>51</v>
      </c>
      <c r="I218" s="255" t="s">
        <v>51</v>
      </c>
      <c r="J218" s="255" t="s">
        <v>51</v>
      </c>
      <c r="K218" s="70">
        <v>545934</v>
      </c>
      <c r="M218" s="91">
        <f>K218*100/K$219</f>
        <v>18.52715098738576</v>
      </c>
    </row>
    <row r="219" spans="1:11" ht="12" customHeight="1">
      <c r="A219" s="165" t="s">
        <v>90</v>
      </c>
      <c r="C219" s="70">
        <v>981212</v>
      </c>
      <c r="D219" s="70">
        <v>579517</v>
      </c>
      <c r="E219" s="70">
        <v>751084</v>
      </c>
      <c r="F219" s="70">
        <v>280624</v>
      </c>
      <c r="G219" s="70">
        <v>249692</v>
      </c>
      <c r="H219" s="255" t="s">
        <v>51</v>
      </c>
      <c r="I219" s="255" t="s">
        <v>51</v>
      </c>
      <c r="J219" s="255" t="s">
        <v>51</v>
      </c>
      <c r="K219" s="70">
        <v>2946670</v>
      </c>
    </row>
    <row r="220" spans="1:11" ht="3" customHeight="1">
      <c r="A220" s="24"/>
      <c r="B220" s="173"/>
      <c r="C220" s="262"/>
      <c r="D220" s="262"/>
      <c r="E220" s="262"/>
      <c r="F220" s="262"/>
      <c r="G220" s="262"/>
      <c r="H220" s="262"/>
      <c r="I220" s="262"/>
      <c r="J220" s="262"/>
      <c r="K220" s="262"/>
    </row>
    <row r="221" spans="1:11" ht="12" customHeight="1">
      <c r="A221" s="27" t="s">
        <v>224</v>
      </c>
      <c r="B221" s="227"/>
      <c r="C221" s="95"/>
      <c r="D221" s="95"/>
      <c r="E221" s="95"/>
      <c r="F221" s="95"/>
      <c r="G221" s="95"/>
      <c r="H221" s="95"/>
      <c r="I221" s="31"/>
      <c r="J221" s="31"/>
      <c r="K221" s="67"/>
    </row>
    <row r="222" spans="1:11" ht="12" customHeight="1">
      <c r="A222" s="153" t="s">
        <v>86</v>
      </c>
      <c r="C222" s="247">
        <v>62.692709425867015</v>
      </c>
      <c r="D222" s="247">
        <v>73.28943299348613</v>
      </c>
      <c r="E222" s="247">
        <v>81.6705987106635</v>
      </c>
      <c r="F222" s="247">
        <v>68.71433116922681</v>
      </c>
      <c r="G222" s="247">
        <v>59.92743693821798</v>
      </c>
      <c r="H222" s="247">
        <v>65.62319277865781</v>
      </c>
      <c r="I222" s="247">
        <v>85.48467171403749</v>
      </c>
      <c r="J222" s="247">
        <v>86.10670368901229</v>
      </c>
      <c r="K222" s="247">
        <v>70.11420093356922</v>
      </c>
    </row>
    <row r="223" spans="1:11" ht="12" customHeight="1">
      <c r="A223" s="153" t="s">
        <v>87</v>
      </c>
      <c r="C223" s="247">
        <v>96.44879998441357</v>
      </c>
      <c r="D223" s="247">
        <v>53.46937571879331</v>
      </c>
      <c r="E223" s="247">
        <v>100</v>
      </c>
      <c r="F223" s="247">
        <v>100</v>
      </c>
      <c r="G223" s="247">
        <v>100</v>
      </c>
      <c r="H223" s="247">
        <v>100</v>
      </c>
      <c r="I223" s="253" t="s">
        <v>17</v>
      </c>
      <c r="J223" s="253" t="s">
        <v>17</v>
      </c>
      <c r="K223" s="247">
        <v>96.88414745326166</v>
      </c>
    </row>
    <row r="224" spans="1:11" ht="12" customHeight="1">
      <c r="A224" s="237" t="s">
        <v>88</v>
      </c>
      <c r="B224" s="237"/>
      <c r="C224" s="265">
        <v>77.45239781625058</v>
      </c>
      <c r="D224" s="265">
        <v>71.76656115681693</v>
      </c>
      <c r="E224" s="265">
        <v>91.57730429277674</v>
      </c>
      <c r="F224" s="265">
        <v>79.28439190794458</v>
      </c>
      <c r="G224" s="265">
        <v>77.90738004399614</v>
      </c>
      <c r="H224" s="265">
        <v>76.072803640182</v>
      </c>
      <c r="I224" s="265">
        <v>85.48467171403749</v>
      </c>
      <c r="J224" s="265">
        <v>86.10670368901229</v>
      </c>
      <c r="K224" s="265">
        <v>80.3271163509857</v>
      </c>
    </row>
    <row r="225" spans="1:11" ht="12" customHeight="1">
      <c r="A225" s="153" t="s">
        <v>89</v>
      </c>
      <c r="C225" s="247">
        <v>76.90243627198977</v>
      </c>
      <c r="D225" s="247">
        <v>77.23496033813908</v>
      </c>
      <c r="E225" s="247">
        <v>73.97867947842238</v>
      </c>
      <c r="F225" s="247">
        <v>83.96969117672616</v>
      </c>
      <c r="G225" s="247">
        <v>81.35852520462021</v>
      </c>
      <c r="H225" s="290" t="s">
        <v>51</v>
      </c>
      <c r="I225" s="290" t="s">
        <v>51</v>
      </c>
      <c r="J225" s="290" t="s">
        <v>51</v>
      </c>
      <c r="K225" s="247">
        <v>76.4854359684504</v>
      </c>
    </row>
    <row r="226" spans="1:11" ht="12" customHeight="1">
      <c r="A226" s="165" t="s">
        <v>90</v>
      </c>
      <c r="C226" s="247">
        <v>77.36299596825151</v>
      </c>
      <c r="D226" s="247">
        <v>73.07033270810003</v>
      </c>
      <c r="E226" s="247">
        <v>88.5243195168583</v>
      </c>
      <c r="F226" s="247">
        <v>80.24509664176978</v>
      </c>
      <c r="G226" s="247">
        <v>78.44944972205758</v>
      </c>
      <c r="H226" s="290" t="s">
        <v>51</v>
      </c>
      <c r="I226" s="290" t="s">
        <v>51</v>
      </c>
      <c r="J226" s="290" t="s">
        <v>51</v>
      </c>
      <c r="K226" s="247">
        <v>79.6153624260606</v>
      </c>
    </row>
    <row r="227" spans="1:11" ht="3" customHeight="1">
      <c r="A227" s="8"/>
      <c r="B227" s="227"/>
      <c r="C227" s="284"/>
      <c r="D227" s="284"/>
      <c r="E227" s="284"/>
      <c r="F227" s="284"/>
      <c r="G227" s="284"/>
      <c r="H227" s="284"/>
      <c r="I227" s="284"/>
      <c r="J227" s="284"/>
      <c r="K227" s="284"/>
    </row>
    <row r="228" spans="1:11" ht="12" customHeight="1">
      <c r="A228" s="27" t="s">
        <v>258</v>
      </c>
      <c r="C228" s="255"/>
      <c r="D228" s="255"/>
      <c r="E228" s="255"/>
      <c r="F228" s="255"/>
      <c r="G228" s="255"/>
      <c r="H228" s="255"/>
      <c r="I228" s="31"/>
      <c r="J228" s="31"/>
      <c r="K228" s="255"/>
    </row>
    <row r="229" spans="1:11" ht="12" customHeight="1">
      <c r="A229" s="295" t="s">
        <v>86</v>
      </c>
      <c r="B229" s="296"/>
      <c r="C229" s="245">
        <v>69.79318444060715</v>
      </c>
      <c r="D229" s="245">
        <v>83.63584680749074</v>
      </c>
      <c r="E229" s="245">
        <v>80.37742071391102</v>
      </c>
      <c r="F229" s="245">
        <v>79.97898661950778</v>
      </c>
      <c r="G229" s="245">
        <v>73.83972267336097</v>
      </c>
      <c r="H229" s="245">
        <v>84.18051933299415</v>
      </c>
      <c r="I229" s="245">
        <v>53.305349332921836</v>
      </c>
      <c r="J229" s="245">
        <v>60.257490159697944</v>
      </c>
      <c r="K229" s="245">
        <v>76.5039263162655</v>
      </c>
    </row>
    <row r="230" spans="1:11" ht="12" customHeight="1">
      <c r="A230" s="295" t="s">
        <v>87</v>
      </c>
      <c r="B230" s="296"/>
      <c r="C230" s="245">
        <v>54.647298113348086</v>
      </c>
      <c r="D230" s="245">
        <v>6.994850791485952</v>
      </c>
      <c r="E230" s="245">
        <v>93.45908490694069</v>
      </c>
      <c r="F230" s="245">
        <v>39.923761273418194</v>
      </c>
      <c r="G230" s="245">
        <v>62.54892340656671</v>
      </c>
      <c r="H230" s="245">
        <v>37.97596906945213</v>
      </c>
      <c r="I230" s="245">
        <v>0</v>
      </c>
      <c r="J230" s="245">
        <v>0</v>
      </c>
      <c r="K230" s="245">
        <v>48.53710992276408</v>
      </c>
    </row>
    <row r="231" spans="1:11" ht="12" customHeight="1">
      <c r="A231" s="297" t="s">
        <v>88</v>
      </c>
      <c r="B231" s="298"/>
      <c r="C231" s="265">
        <v>124.39181417348185</v>
      </c>
      <c r="D231" s="265">
        <v>90.77114965445173</v>
      </c>
      <c r="E231" s="265">
        <v>174.17343878296808</v>
      </c>
      <c r="F231" s="265">
        <v>119.79821086548321</v>
      </c>
      <c r="G231" s="265">
        <v>135.95845984069769</v>
      </c>
      <c r="H231" s="265">
        <v>122.42494005644713</v>
      </c>
      <c r="I231" s="265">
        <v>51.8487726813597</v>
      </c>
      <c r="J231" s="265">
        <v>56.621117872725705</v>
      </c>
      <c r="K231" s="265">
        <v>123.74817848570282</v>
      </c>
    </row>
    <row r="232" spans="1:11" ht="12" customHeight="1">
      <c r="A232" s="295" t="s">
        <v>89</v>
      </c>
      <c r="B232" s="296"/>
      <c r="C232" s="245">
        <v>24.142508429222605</v>
      </c>
      <c r="D232" s="245">
        <v>28.51570708009649</v>
      </c>
      <c r="E232" s="245">
        <v>36.46964180073823</v>
      </c>
      <c r="F232" s="245">
        <v>30.89917833547266</v>
      </c>
      <c r="G232" s="245">
        <v>24.972356995216714</v>
      </c>
      <c r="H232" s="245" t="s">
        <v>51</v>
      </c>
      <c r="I232" s="245" t="s">
        <v>51</v>
      </c>
      <c r="J232" s="245" t="s">
        <v>51</v>
      </c>
      <c r="K232" s="245">
        <v>28.1217354753766</v>
      </c>
    </row>
    <row r="233" spans="1:11" ht="12" customHeight="1">
      <c r="A233" s="299" t="s">
        <v>90</v>
      </c>
      <c r="B233" s="296"/>
      <c r="C233" s="245">
        <v>148.53377850615774</v>
      </c>
      <c r="D233" s="245">
        <v>119.26456141695174</v>
      </c>
      <c r="E233" s="245">
        <v>210.6369407453357</v>
      </c>
      <c r="F233" s="245">
        <v>150.69748750642867</v>
      </c>
      <c r="G233" s="245">
        <v>160.86083250151262</v>
      </c>
      <c r="H233" s="245" t="s">
        <v>51</v>
      </c>
      <c r="I233" s="245" t="s">
        <v>51</v>
      </c>
      <c r="J233" s="245" t="s">
        <v>51</v>
      </c>
      <c r="K233" s="245">
        <v>151.86990356715395</v>
      </c>
    </row>
    <row r="234" spans="1:11" ht="10.5" customHeight="1" hidden="1">
      <c r="A234" s="300" t="s">
        <v>95</v>
      </c>
      <c r="C234" s="247">
        <v>990.5614569525709</v>
      </c>
      <c r="D234" s="247">
        <v>761.2601395055437</v>
      </c>
      <c r="E234" s="247">
        <v>866.6510254998836</v>
      </c>
      <c r="F234" s="247">
        <v>529.73955865123</v>
      </c>
      <c r="G234" s="247">
        <v>499.69190507751875</v>
      </c>
      <c r="H234" s="247">
        <v>268.5460854304155</v>
      </c>
      <c r="I234" s="247">
        <v>148.20593780277497</v>
      </c>
      <c r="J234" s="247">
        <v>102.26925246622271</v>
      </c>
      <c r="K234" s="247">
        <v>1716.5867295304365</v>
      </c>
    </row>
    <row r="235" spans="1:11" ht="10.5" customHeight="1" hidden="1">
      <c r="A235" s="300" t="s">
        <v>96</v>
      </c>
      <c r="C235" s="266">
        <v>148.23987831063863</v>
      </c>
      <c r="D235" s="266">
        <v>118.95749353273405</v>
      </c>
      <c r="E235" s="266">
        <v>210.16056860509306</v>
      </c>
      <c r="F235" s="266">
        <v>150.13991714814802</v>
      </c>
      <c r="G235" s="266">
        <v>160.22986924495547</v>
      </c>
      <c r="H235" s="266">
        <v>152.72453344900725</v>
      </c>
      <c r="I235" s="266">
        <v>69.88534801830016</v>
      </c>
      <c r="J235" s="266">
        <v>58.18439318010899</v>
      </c>
      <c r="K235" s="266">
        <v>151.6964983987049</v>
      </c>
    </row>
    <row r="236" spans="1:11" ht="10.5" customHeight="1" hidden="1">
      <c r="A236" s="300" t="s">
        <v>97</v>
      </c>
      <c r="C236" s="266">
        <v>148.82767870167686</v>
      </c>
      <c r="D236" s="266">
        <v>119.57162930116942</v>
      </c>
      <c r="E236" s="266">
        <v>211.11331288557832</v>
      </c>
      <c r="F236" s="266">
        <v>151.25505786470933</v>
      </c>
      <c r="G236" s="266">
        <v>161.49179575806977</v>
      </c>
      <c r="H236" s="266">
        <v>154.97026270435646</v>
      </c>
      <c r="I236" s="266">
        <v>71.75856629942044</v>
      </c>
      <c r="J236" s="266">
        <v>60.45818962119831</v>
      </c>
      <c r="K236" s="266">
        <v>152.043308735603</v>
      </c>
    </row>
    <row r="237" spans="1:11" ht="12" customHeight="1">
      <c r="A237" s="168" t="s">
        <v>98</v>
      </c>
      <c r="B237" s="300"/>
      <c r="C237" s="268" t="s">
        <v>225</v>
      </c>
      <c r="D237" s="267" t="s">
        <v>226</v>
      </c>
      <c r="E237" s="268" t="s">
        <v>227</v>
      </c>
      <c r="F237" s="268" t="s">
        <v>228</v>
      </c>
      <c r="G237" s="268" t="s">
        <v>229</v>
      </c>
      <c r="H237" s="267" t="s">
        <v>230</v>
      </c>
      <c r="I237" s="268" t="s">
        <v>231</v>
      </c>
      <c r="J237" s="268" t="s">
        <v>232</v>
      </c>
      <c r="K237" s="267" t="s">
        <v>233</v>
      </c>
    </row>
    <row r="238" spans="2:11" ht="3" customHeight="1">
      <c r="B238" s="301"/>
      <c r="C238" s="247"/>
      <c r="D238" s="247"/>
      <c r="E238" s="247"/>
      <c r="F238" s="247"/>
      <c r="G238" s="247"/>
      <c r="H238" s="247"/>
      <c r="I238" s="247"/>
      <c r="J238" s="247"/>
      <c r="K238" s="247"/>
    </row>
    <row r="239" spans="1:11" ht="12.75" customHeight="1">
      <c r="A239" s="27" t="s">
        <v>259</v>
      </c>
      <c r="B239" s="153"/>
      <c r="C239" s="262"/>
      <c r="D239" s="262"/>
      <c r="E239" s="262"/>
      <c r="F239" s="262"/>
      <c r="G239" s="262"/>
      <c r="H239" s="262"/>
      <c r="I239" s="262"/>
      <c r="J239" s="262"/>
      <c r="K239" s="262"/>
    </row>
    <row r="240" spans="1:11" ht="12" customHeight="1">
      <c r="A240" s="153" t="s">
        <v>86</v>
      </c>
      <c r="C240" s="283">
        <v>86.19974525268209</v>
      </c>
      <c r="D240" s="283">
        <v>90.54653714184735</v>
      </c>
      <c r="E240" s="283">
        <v>90.40639690390972</v>
      </c>
      <c r="F240" s="283">
        <v>88.788393709423</v>
      </c>
      <c r="G240" s="283">
        <v>96.45888811327421</v>
      </c>
      <c r="H240" s="283">
        <v>81.00374644841719</v>
      </c>
      <c r="I240" s="283">
        <v>95.62492242770261</v>
      </c>
      <c r="J240" s="283">
        <v>96.76715589051963</v>
      </c>
      <c r="K240" s="283">
        <v>89.29479896473624</v>
      </c>
    </row>
    <row r="241" spans="1:11" ht="12" customHeight="1">
      <c r="A241" s="153" t="s">
        <v>87</v>
      </c>
      <c r="C241" s="283">
        <v>41.82032748192949</v>
      </c>
      <c r="D241" s="283">
        <v>50.22264162071304</v>
      </c>
      <c r="E241" s="283">
        <v>10.824859026477986</v>
      </c>
      <c r="F241" s="283">
        <v>68.40918137189864</v>
      </c>
      <c r="G241" s="283">
        <v>66.26286585624126</v>
      </c>
      <c r="H241" s="283">
        <v>56.744775174160864</v>
      </c>
      <c r="I241" s="253" t="s">
        <v>17</v>
      </c>
      <c r="J241" s="253" t="s">
        <v>17</v>
      </c>
      <c r="K241" s="283">
        <v>35.76799574624658</v>
      </c>
    </row>
    <row r="242" spans="1:11" ht="12" customHeight="1">
      <c r="A242" s="153" t="s">
        <v>89</v>
      </c>
      <c r="C242" s="283">
        <v>94.9531679059095</v>
      </c>
      <c r="D242" s="283">
        <v>94.71585316426379</v>
      </c>
      <c r="E242" s="283">
        <v>92.86706524325196</v>
      </c>
      <c r="F242" s="283">
        <v>95.08002989172938</v>
      </c>
      <c r="G242" s="283">
        <v>96.16512404701803</v>
      </c>
      <c r="H242" s="283" t="s">
        <v>51</v>
      </c>
      <c r="I242" s="283" t="s">
        <v>51</v>
      </c>
      <c r="J242" s="283" t="s">
        <v>51</v>
      </c>
      <c r="K242" s="283">
        <v>94.46544820436169</v>
      </c>
    </row>
    <row r="243" spans="1:11" ht="12" customHeight="1">
      <c r="A243" s="165" t="s">
        <v>90</v>
      </c>
      <c r="C243" s="283">
        <v>71.37244550616992</v>
      </c>
      <c r="D243" s="283">
        <v>89.18099037646869</v>
      </c>
      <c r="E243" s="283">
        <v>55.282631503267275</v>
      </c>
      <c r="F243" s="283">
        <v>84.60502309139632</v>
      </c>
      <c r="G243" s="283">
        <v>84.99231052656873</v>
      </c>
      <c r="H243" s="283" t="s">
        <v>51</v>
      </c>
      <c r="I243" s="283" t="s">
        <v>51</v>
      </c>
      <c r="J243" s="283" t="s">
        <v>51</v>
      </c>
      <c r="K243" s="283">
        <v>73.61533527677005</v>
      </c>
    </row>
    <row r="244" spans="1:11" ht="3" customHeight="1">
      <c r="A244" s="9"/>
      <c r="B244" s="225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ht="5.25" customHeight="1">
      <c r="B245" s="227"/>
    </row>
    <row r="246" spans="1:2" ht="9.75" customHeight="1">
      <c r="A246" s="123" t="s">
        <v>234</v>
      </c>
      <c r="B246" s="227"/>
    </row>
    <row r="247" spans="1:2" ht="9.75" customHeight="1">
      <c r="A247" s="123" t="s">
        <v>235</v>
      </c>
      <c r="B247" s="227"/>
    </row>
    <row r="248" spans="1:2" ht="9.75" customHeight="1">
      <c r="A248" s="123" t="s">
        <v>236</v>
      </c>
      <c r="B248" s="227"/>
    </row>
    <row r="249" spans="1:2" ht="9.75" customHeight="1">
      <c r="A249" s="123" t="s">
        <v>237</v>
      </c>
      <c r="B249" s="227"/>
    </row>
    <row r="250" spans="1:10" ht="9.75" customHeight="1">
      <c r="A250" s="117" t="s">
        <v>238</v>
      </c>
      <c r="B250" s="7"/>
      <c r="J250" s="7"/>
    </row>
    <row r="251" spans="1:10" ht="9.75" customHeight="1">
      <c r="A251" s="302" t="s">
        <v>239</v>
      </c>
      <c r="B251" s="302"/>
      <c r="C251" s="302"/>
      <c r="D251" s="302"/>
      <c r="E251" s="302"/>
      <c r="F251" s="302"/>
      <c r="G251" s="302"/>
      <c r="H251" s="302"/>
      <c r="I251" s="302"/>
      <c r="J251" s="7"/>
    </row>
    <row r="252" spans="1:11" ht="9.75" customHeight="1">
      <c r="A252" s="117" t="s">
        <v>240</v>
      </c>
      <c r="J252" s="303"/>
      <c r="K252" s="303"/>
    </row>
    <row r="253" spans="1:11" ht="9.75" customHeight="1">
      <c r="A253" s="117" t="s">
        <v>66</v>
      </c>
      <c r="J253" s="303"/>
      <c r="K253" s="303"/>
    </row>
    <row r="254" ht="9.75" customHeight="1">
      <c r="A254" s="123" t="s">
        <v>241</v>
      </c>
    </row>
    <row r="255" ht="9.75" customHeight="1">
      <c r="A255" s="117" t="s">
        <v>65</v>
      </c>
    </row>
    <row r="256" ht="9.75" customHeight="1"/>
    <row r="257" ht="9.75" customHeight="1"/>
    <row r="261" ht="11.25">
      <c r="B261" s="7"/>
    </row>
    <row r="268" spans="1:10" ht="11.25">
      <c r="A268" s="304"/>
      <c r="B268" s="304"/>
      <c r="C268" s="304"/>
      <c r="D268" s="304"/>
      <c r="E268" s="304"/>
      <c r="F268" s="304"/>
      <c r="G268" s="304"/>
      <c r="H268" s="304"/>
      <c r="I268" s="304"/>
      <c r="J268" s="304"/>
    </row>
    <row r="269" spans="1:10" ht="11.25">
      <c r="A269" s="304"/>
      <c r="B269" s="304"/>
      <c r="C269" s="304"/>
      <c r="D269" s="304"/>
      <c r="E269" s="304"/>
      <c r="F269" s="304"/>
      <c r="G269" s="304"/>
      <c r="H269" s="304"/>
      <c r="I269" s="304"/>
      <c r="J269" s="304"/>
    </row>
    <row r="270" spans="1:10" ht="11.25">
      <c r="A270" s="304"/>
      <c r="B270" s="304"/>
      <c r="C270" s="304"/>
      <c r="D270" s="304"/>
      <c r="E270" s="304"/>
      <c r="F270" s="304"/>
      <c r="G270" s="304"/>
      <c r="H270" s="304"/>
      <c r="I270" s="304"/>
      <c r="J270" s="304"/>
    </row>
    <row r="271" spans="1:10" ht="11.25">
      <c r="A271" s="304"/>
      <c r="B271" s="304"/>
      <c r="C271" s="304"/>
      <c r="D271" s="304"/>
      <c r="E271" s="304"/>
      <c r="F271" s="304"/>
      <c r="G271" s="304"/>
      <c r="H271" s="304"/>
      <c r="I271" s="304"/>
      <c r="J271" s="304"/>
    </row>
    <row r="272" spans="1:10" ht="11.25">
      <c r="A272" s="304"/>
      <c r="B272" s="304"/>
      <c r="C272" s="304"/>
      <c r="D272" s="304"/>
      <c r="E272" s="304"/>
      <c r="F272" s="304"/>
      <c r="G272" s="304"/>
      <c r="H272" s="304"/>
      <c r="I272" s="304"/>
      <c r="J272" s="304"/>
    </row>
    <row r="273" spans="1:10" ht="11.25">
      <c r="A273" s="304"/>
      <c r="B273" s="304"/>
      <c r="C273" s="304"/>
      <c r="D273" s="304"/>
      <c r="E273" s="304"/>
      <c r="F273" s="304"/>
      <c r="G273" s="304"/>
      <c r="H273" s="304"/>
      <c r="I273" s="304"/>
      <c r="J273" s="304"/>
    </row>
    <row r="274" spans="1:10" ht="11.25">
      <c r="A274" s="304"/>
      <c r="B274" s="304"/>
      <c r="C274" s="304"/>
      <c r="D274" s="304"/>
      <c r="E274" s="304"/>
      <c r="F274" s="304"/>
      <c r="G274" s="304"/>
      <c r="H274" s="304"/>
      <c r="I274" s="304"/>
      <c r="J274" s="304"/>
    </row>
    <row r="275" spans="1:10" ht="11.25">
      <c r="A275" s="304"/>
      <c r="B275" s="304"/>
      <c r="C275" s="304"/>
      <c r="D275" s="304"/>
      <c r="E275" s="304"/>
      <c r="F275" s="304"/>
      <c r="G275" s="304"/>
      <c r="H275" s="304"/>
      <c r="I275" s="304"/>
      <c r="J275" s="304"/>
    </row>
    <row r="276" spans="1:10" ht="11.25">
      <c r="A276" s="304"/>
      <c r="B276" s="304"/>
      <c r="C276" s="304"/>
      <c r="D276" s="304"/>
      <c r="E276" s="304"/>
      <c r="F276" s="304"/>
      <c r="G276" s="304"/>
      <c r="H276" s="304"/>
      <c r="I276" s="304"/>
      <c r="J276" s="304"/>
    </row>
    <row r="277" spans="1:10" ht="11.25">
      <c r="A277" s="304"/>
      <c r="B277" s="304"/>
      <c r="C277" s="304"/>
      <c r="D277" s="304"/>
      <c r="E277" s="304"/>
      <c r="F277" s="304"/>
      <c r="G277" s="304"/>
      <c r="H277" s="304"/>
      <c r="I277" s="304"/>
      <c r="J277" s="304"/>
    </row>
    <row r="278" spans="1:10" ht="11.25">
      <c r="A278" s="304"/>
      <c r="B278" s="304"/>
      <c r="C278" s="304"/>
      <c r="D278" s="304"/>
      <c r="E278" s="304"/>
      <c r="F278" s="304"/>
      <c r="G278" s="304"/>
      <c r="H278" s="304"/>
      <c r="I278" s="304"/>
      <c r="J278" s="304"/>
    </row>
    <row r="279" spans="1:10" ht="11.25">
      <c r="A279" s="304"/>
      <c r="B279" s="304"/>
      <c r="C279" s="304"/>
      <c r="D279" s="304"/>
      <c r="E279" s="304"/>
      <c r="F279" s="304"/>
      <c r="G279" s="304"/>
      <c r="H279" s="304"/>
      <c r="I279" s="304"/>
      <c r="J279" s="304"/>
    </row>
    <row r="280" spans="1:10" ht="11.25">
      <c r="A280" s="304"/>
      <c r="B280" s="304"/>
      <c r="C280" s="304"/>
      <c r="D280" s="304"/>
      <c r="E280" s="304"/>
      <c r="F280" s="304"/>
      <c r="G280" s="304"/>
      <c r="H280" s="304"/>
      <c r="I280" s="304"/>
      <c r="J280" s="304"/>
    </row>
    <row r="281" spans="1:10" ht="11.25">
      <c r="A281" s="304"/>
      <c r="B281" s="304"/>
      <c r="C281" s="304"/>
      <c r="D281" s="304"/>
      <c r="E281" s="304"/>
      <c r="F281" s="304"/>
      <c r="G281" s="304"/>
      <c r="H281" s="304"/>
      <c r="I281" s="304"/>
      <c r="J281" s="304"/>
    </row>
    <row r="282" spans="1:10" ht="11.25">
      <c r="A282" s="304"/>
      <c r="B282" s="304"/>
      <c r="C282" s="304"/>
      <c r="D282" s="304"/>
      <c r="E282" s="304"/>
      <c r="F282" s="304"/>
      <c r="G282" s="304"/>
      <c r="H282" s="304"/>
      <c r="I282" s="304"/>
      <c r="J282" s="304"/>
    </row>
    <row r="283" spans="1:10" ht="11.25">
      <c r="A283" s="304"/>
      <c r="B283" s="304"/>
      <c r="C283" s="304"/>
      <c r="D283" s="304"/>
      <c r="E283" s="304"/>
      <c r="F283" s="304"/>
      <c r="G283" s="304"/>
      <c r="H283" s="304"/>
      <c r="I283" s="304"/>
      <c r="J283" s="304"/>
    </row>
    <row r="284" spans="1:10" ht="11.25">
      <c r="A284" s="304"/>
      <c r="B284" s="304"/>
      <c r="C284" s="304"/>
      <c r="D284" s="304"/>
      <c r="E284" s="304"/>
      <c r="F284" s="304"/>
      <c r="G284" s="304"/>
      <c r="H284" s="304"/>
      <c r="I284" s="304"/>
      <c r="J284" s="304"/>
    </row>
    <row r="285" spans="1:10" ht="11.25">
      <c r="A285" s="304"/>
      <c r="B285" s="304"/>
      <c r="C285" s="304"/>
      <c r="D285" s="304"/>
      <c r="E285" s="304"/>
      <c r="F285" s="304"/>
      <c r="G285" s="304"/>
      <c r="H285" s="304"/>
      <c r="I285" s="304"/>
      <c r="J285" s="304"/>
    </row>
    <row r="286" spans="1:10" ht="11.25">
      <c r="A286" s="304"/>
      <c r="B286" s="304"/>
      <c r="C286" s="304"/>
      <c r="D286" s="304"/>
      <c r="E286" s="304"/>
      <c r="F286" s="304"/>
      <c r="G286" s="304"/>
      <c r="H286" s="304"/>
      <c r="I286" s="304"/>
      <c r="J286" s="304"/>
    </row>
    <row r="287" spans="1:10" ht="11.25">
      <c r="A287" s="304"/>
      <c r="B287" s="304"/>
      <c r="C287" s="304"/>
      <c r="D287" s="304"/>
      <c r="E287" s="304"/>
      <c r="F287" s="304"/>
      <c r="G287" s="304"/>
      <c r="H287" s="304"/>
      <c r="I287" s="304"/>
      <c r="J287" s="304"/>
    </row>
    <row r="288" spans="1:10" ht="11.25">
      <c r="A288" s="304"/>
      <c r="B288" s="304"/>
      <c r="C288" s="304"/>
      <c r="D288" s="304"/>
      <c r="E288" s="304"/>
      <c r="F288" s="304"/>
      <c r="G288" s="304"/>
      <c r="H288" s="304"/>
      <c r="I288" s="304"/>
      <c r="J288" s="304"/>
    </row>
    <row r="289" spans="1:10" ht="11.25">
      <c r="A289" s="304"/>
      <c r="B289" s="304"/>
      <c r="C289" s="304"/>
      <c r="D289" s="304"/>
      <c r="E289" s="304"/>
      <c r="F289" s="304"/>
      <c r="G289" s="304"/>
      <c r="H289" s="304"/>
      <c r="I289" s="304"/>
      <c r="J289" s="304"/>
    </row>
    <row r="290" spans="1:10" ht="11.25">
      <c r="A290" s="304"/>
      <c r="B290" s="304"/>
      <c r="C290" s="304"/>
      <c r="D290" s="304"/>
      <c r="E290" s="304"/>
      <c r="F290" s="304"/>
      <c r="G290" s="304"/>
      <c r="H290" s="304"/>
      <c r="I290" s="304"/>
      <c r="J290" s="304"/>
    </row>
    <row r="291" spans="1:10" ht="11.25">
      <c r="A291" s="304"/>
      <c r="B291" s="304"/>
      <c r="C291" s="304"/>
      <c r="D291" s="304"/>
      <c r="E291" s="304"/>
      <c r="F291" s="304"/>
      <c r="G291" s="304"/>
      <c r="H291" s="304"/>
      <c r="I291" s="304"/>
      <c r="J291" s="304"/>
    </row>
    <row r="292" spans="1:10" ht="11.25">
      <c r="A292" s="304"/>
      <c r="B292" s="304"/>
      <c r="C292" s="304"/>
      <c r="D292" s="304"/>
      <c r="E292" s="304"/>
      <c r="F292" s="304"/>
      <c r="G292" s="304"/>
      <c r="H292" s="304"/>
      <c r="I292" s="304"/>
      <c r="J292" s="304"/>
    </row>
    <row r="293" spans="1:10" ht="11.25">
      <c r="A293" s="304"/>
      <c r="B293" s="304"/>
      <c r="C293" s="304"/>
      <c r="D293" s="304"/>
      <c r="E293" s="304"/>
      <c r="F293" s="304"/>
      <c r="G293" s="304"/>
      <c r="H293" s="304"/>
      <c r="I293" s="304"/>
      <c r="J293" s="304"/>
    </row>
    <row r="294" spans="1:10" ht="11.25">
      <c r="A294" s="304"/>
      <c r="B294" s="304"/>
      <c r="C294" s="304"/>
      <c r="D294" s="304"/>
      <c r="E294" s="304"/>
      <c r="F294" s="304"/>
      <c r="G294" s="304"/>
      <c r="H294" s="304"/>
      <c r="I294" s="304"/>
      <c r="J294" s="304"/>
    </row>
    <row r="295" spans="1:10" ht="11.25">
      <c r="A295" s="304"/>
      <c r="B295" s="304"/>
      <c r="C295" s="304"/>
      <c r="D295" s="304"/>
      <c r="E295" s="304"/>
      <c r="F295" s="304"/>
      <c r="G295" s="304"/>
      <c r="H295" s="304"/>
      <c r="I295" s="304"/>
      <c r="J295" s="304"/>
    </row>
    <row r="296" spans="1:10" ht="11.25">
      <c r="A296" s="304"/>
      <c r="B296" s="304"/>
      <c r="C296" s="304"/>
      <c r="D296" s="304"/>
      <c r="E296" s="304"/>
      <c r="F296" s="304"/>
      <c r="G296" s="304"/>
      <c r="H296" s="304"/>
      <c r="I296" s="304"/>
      <c r="J296" s="304"/>
    </row>
    <row r="297" spans="1:10" ht="11.25">
      <c r="A297" s="304"/>
      <c r="B297" s="304"/>
      <c r="C297" s="304"/>
      <c r="D297" s="304"/>
      <c r="E297" s="304"/>
      <c r="F297" s="304"/>
      <c r="G297" s="304"/>
      <c r="H297" s="304"/>
      <c r="I297" s="304"/>
      <c r="J297" s="304"/>
    </row>
    <row r="298" spans="1:10" ht="11.25">
      <c r="A298" s="304"/>
      <c r="B298" s="304"/>
      <c r="C298" s="304"/>
      <c r="D298" s="304"/>
      <c r="E298" s="304"/>
      <c r="F298" s="304"/>
      <c r="G298" s="304"/>
      <c r="H298" s="304"/>
      <c r="I298" s="304"/>
      <c r="J298" s="304"/>
    </row>
    <row r="299" spans="1:10" ht="11.25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</row>
    <row r="300" spans="1:10" ht="11.25">
      <c r="A300" s="304"/>
      <c r="B300" s="304"/>
      <c r="C300" s="304"/>
      <c r="D300" s="304"/>
      <c r="E300" s="304"/>
      <c r="F300" s="304"/>
      <c r="G300" s="304"/>
      <c r="H300" s="304"/>
      <c r="I300" s="304"/>
      <c r="J300" s="304"/>
    </row>
    <row r="301" spans="1:10" ht="11.25">
      <c r="A301" s="304"/>
      <c r="B301" s="304"/>
      <c r="C301" s="304"/>
      <c r="D301" s="304"/>
      <c r="E301" s="304"/>
      <c r="F301" s="304"/>
      <c r="G301" s="304"/>
      <c r="H301" s="304"/>
      <c r="I301" s="304"/>
      <c r="J301" s="304"/>
    </row>
    <row r="302" spans="1:10" ht="11.25">
      <c r="A302" s="304"/>
      <c r="B302" s="304"/>
      <c r="C302" s="304"/>
      <c r="D302" s="304"/>
      <c r="E302" s="304"/>
      <c r="F302" s="304"/>
      <c r="G302" s="304"/>
      <c r="H302" s="304"/>
      <c r="I302" s="304"/>
      <c r="J302" s="304"/>
    </row>
    <row r="303" spans="1:10" ht="11.25">
      <c r="A303" s="304"/>
      <c r="B303" s="304"/>
      <c r="C303" s="304"/>
      <c r="D303" s="304"/>
      <c r="E303" s="304"/>
      <c r="F303" s="304"/>
      <c r="G303" s="304"/>
      <c r="H303" s="304"/>
      <c r="I303" s="304"/>
      <c r="J303" s="304"/>
    </row>
    <row r="304" spans="1:10" ht="11.25">
      <c r="A304" s="304"/>
      <c r="B304" s="304"/>
      <c r="C304" s="304"/>
      <c r="D304" s="304"/>
      <c r="E304" s="304"/>
      <c r="F304" s="304"/>
      <c r="G304" s="304"/>
      <c r="H304" s="304"/>
      <c r="I304" s="304"/>
      <c r="J304" s="304"/>
    </row>
    <row r="305" spans="1:10" ht="11.25">
      <c r="A305" s="304"/>
      <c r="B305" s="304"/>
      <c r="C305" s="304"/>
      <c r="D305" s="304"/>
      <c r="E305" s="304"/>
      <c r="F305" s="304"/>
      <c r="G305" s="304"/>
      <c r="H305" s="304"/>
      <c r="I305" s="304"/>
      <c r="J305" s="304"/>
    </row>
    <row r="306" spans="1:10" ht="11.25">
      <c r="A306" s="304"/>
      <c r="B306" s="304"/>
      <c r="C306" s="304"/>
      <c r="D306" s="304"/>
      <c r="E306" s="304"/>
      <c r="F306" s="304"/>
      <c r="G306" s="304"/>
      <c r="H306" s="304"/>
      <c r="I306" s="304"/>
      <c r="J306" s="304"/>
    </row>
    <row r="307" spans="1:10" ht="11.25">
      <c r="A307" s="304"/>
      <c r="B307" s="304"/>
      <c r="C307" s="304"/>
      <c r="D307" s="304"/>
      <c r="E307" s="304"/>
      <c r="F307" s="304"/>
      <c r="G307" s="304"/>
      <c r="H307" s="304"/>
      <c r="I307" s="304"/>
      <c r="J307" s="304"/>
    </row>
    <row r="308" spans="1:10" ht="11.25">
      <c r="A308" s="304"/>
      <c r="B308" s="304"/>
      <c r="C308" s="304"/>
      <c r="D308" s="304"/>
      <c r="E308" s="304"/>
      <c r="F308" s="304"/>
      <c r="G308" s="304"/>
      <c r="H308" s="304"/>
      <c r="I308" s="304"/>
      <c r="J308" s="304"/>
    </row>
    <row r="309" spans="1:10" ht="11.25">
      <c r="A309" s="304"/>
      <c r="B309" s="304"/>
      <c r="C309" s="304"/>
      <c r="D309" s="304"/>
      <c r="E309" s="304"/>
      <c r="F309" s="304"/>
      <c r="G309" s="304"/>
      <c r="H309" s="304"/>
      <c r="I309" s="304"/>
      <c r="J309" s="304"/>
    </row>
    <row r="310" spans="1:10" ht="11.25">
      <c r="A310" s="304"/>
      <c r="B310" s="304"/>
      <c r="C310" s="304"/>
      <c r="D310" s="304"/>
      <c r="E310" s="304"/>
      <c r="F310" s="304"/>
      <c r="G310" s="304"/>
      <c r="H310" s="304"/>
      <c r="I310" s="304"/>
      <c r="J310" s="304"/>
    </row>
    <row r="311" spans="1:10" ht="11.25">
      <c r="A311" s="304"/>
      <c r="B311" s="304"/>
      <c r="C311" s="304"/>
      <c r="D311" s="304"/>
      <c r="E311" s="304"/>
      <c r="F311" s="304"/>
      <c r="G311" s="304"/>
      <c r="H311" s="304"/>
      <c r="I311" s="304"/>
      <c r="J311" s="304"/>
    </row>
    <row r="312" spans="1:10" ht="11.25">
      <c r="A312" s="304"/>
      <c r="B312" s="304"/>
      <c r="C312" s="304"/>
      <c r="D312" s="304"/>
      <c r="E312" s="304"/>
      <c r="F312" s="304"/>
      <c r="G312" s="304"/>
      <c r="H312" s="304"/>
      <c r="I312" s="304"/>
      <c r="J312" s="304"/>
    </row>
    <row r="313" spans="1:10" ht="11.25">
      <c r="A313" s="304"/>
      <c r="B313" s="304"/>
      <c r="C313" s="304"/>
      <c r="D313" s="304"/>
      <c r="E313" s="304"/>
      <c r="F313" s="304"/>
      <c r="G313" s="304"/>
      <c r="H313" s="304"/>
      <c r="I313" s="304"/>
      <c r="J313" s="304"/>
    </row>
    <row r="314" spans="1:10" ht="11.25">
      <c r="A314" s="304"/>
      <c r="B314" s="304"/>
      <c r="C314" s="304"/>
      <c r="D314" s="304"/>
      <c r="E314" s="304"/>
      <c r="F314" s="304"/>
      <c r="G314" s="304"/>
      <c r="H314" s="304"/>
      <c r="I314" s="304"/>
      <c r="J314" s="304"/>
    </row>
    <row r="315" spans="1:10" ht="11.25">
      <c r="A315" s="304"/>
      <c r="B315" s="304"/>
      <c r="C315" s="304"/>
      <c r="D315" s="304"/>
      <c r="E315" s="304"/>
      <c r="F315" s="304"/>
      <c r="G315" s="304"/>
      <c r="H315" s="304"/>
      <c r="I315" s="304"/>
      <c r="J315" s="304"/>
    </row>
    <row r="316" spans="1:10" ht="11.25">
      <c r="A316" s="304"/>
      <c r="B316" s="304"/>
      <c r="C316" s="304"/>
      <c r="D316" s="304"/>
      <c r="E316" s="304"/>
      <c r="F316" s="304"/>
      <c r="G316" s="304"/>
      <c r="H316" s="304"/>
      <c r="I316" s="304"/>
      <c r="J316" s="304"/>
    </row>
    <row r="317" spans="1:10" ht="11.25">
      <c r="A317" s="304"/>
      <c r="B317" s="304"/>
      <c r="C317" s="304"/>
      <c r="D317" s="304"/>
      <c r="E317" s="304"/>
      <c r="F317" s="304"/>
      <c r="G317" s="304"/>
      <c r="H317" s="304"/>
      <c r="I317" s="304"/>
      <c r="J317" s="304"/>
    </row>
    <row r="318" spans="1:10" ht="11.25">
      <c r="A318" s="304"/>
      <c r="B318" s="304"/>
      <c r="C318" s="304"/>
      <c r="D318" s="304"/>
      <c r="E318" s="304"/>
      <c r="F318" s="304"/>
      <c r="G318" s="304"/>
      <c r="H318" s="304"/>
      <c r="I318" s="304"/>
      <c r="J318" s="304"/>
    </row>
    <row r="319" spans="1:10" ht="11.25">
      <c r="A319" s="304"/>
      <c r="B319" s="304"/>
      <c r="C319" s="304"/>
      <c r="D319" s="304"/>
      <c r="E319" s="304"/>
      <c r="F319" s="304"/>
      <c r="G319" s="304"/>
      <c r="H319" s="304"/>
      <c r="I319" s="304"/>
      <c r="J319" s="304"/>
    </row>
    <row r="320" spans="1:10" ht="11.25">
      <c r="A320" s="304"/>
      <c r="B320" s="304"/>
      <c r="C320" s="304"/>
      <c r="D320" s="304"/>
      <c r="E320" s="304"/>
      <c r="F320" s="304"/>
      <c r="G320" s="304"/>
      <c r="H320" s="304"/>
      <c r="I320" s="304"/>
      <c r="J320" s="304"/>
    </row>
    <row r="321" spans="1:10" ht="11.25">
      <c r="A321" s="304"/>
      <c r="B321" s="304"/>
      <c r="C321" s="304"/>
      <c r="D321" s="304"/>
      <c r="E321" s="304"/>
      <c r="F321" s="304"/>
      <c r="G321" s="304"/>
      <c r="H321" s="304"/>
      <c r="I321" s="304"/>
      <c r="J321" s="304"/>
    </row>
    <row r="322" spans="1:10" ht="11.25">
      <c r="A322" s="304"/>
      <c r="B322" s="304"/>
      <c r="C322" s="304"/>
      <c r="D322" s="304"/>
      <c r="E322" s="304"/>
      <c r="F322" s="304"/>
      <c r="G322" s="304"/>
      <c r="H322" s="304"/>
      <c r="I322" s="304"/>
      <c r="J322" s="304"/>
    </row>
    <row r="323" spans="1:10" ht="11.25">
      <c r="A323" s="304"/>
      <c r="B323" s="304"/>
      <c r="C323" s="304"/>
      <c r="D323" s="304"/>
      <c r="E323" s="304"/>
      <c r="F323" s="304"/>
      <c r="G323" s="304"/>
      <c r="H323" s="304"/>
      <c r="I323" s="304"/>
      <c r="J323" s="304"/>
    </row>
    <row r="324" spans="1:10" ht="11.25">
      <c r="A324" s="304"/>
      <c r="B324" s="304"/>
      <c r="C324" s="304"/>
      <c r="D324" s="304"/>
      <c r="E324" s="304"/>
      <c r="F324" s="304"/>
      <c r="G324" s="304"/>
      <c r="H324" s="304"/>
      <c r="I324" s="304"/>
      <c r="J324" s="304"/>
    </row>
    <row r="325" spans="1:10" ht="11.25">
      <c r="A325" s="304"/>
      <c r="B325" s="304"/>
      <c r="C325" s="304"/>
      <c r="D325" s="304"/>
      <c r="E325" s="304"/>
      <c r="F325" s="304"/>
      <c r="G325" s="304"/>
      <c r="H325" s="304"/>
      <c r="I325" s="304"/>
      <c r="J325" s="304"/>
    </row>
    <row r="326" spans="1:10" ht="11.25">
      <c r="A326" s="304"/>
      <c r="B326" s="304"/>
      <c r="C326" s="304"/>
      <c r="D326" s="304"/>
      <c r="E326" s="304"/>
      <c r="F326" s="304"/>
      <c r="G326" s="304"/>
      <c r="H326" s="304"/>
      <c r="I326" s="304"/>
      <c r="J326" s="304"/>
    </row>
    <row r="327" spans="1:10" ht="11.25">
      <c r="A327" s="304"/>
      <c r="B327" s="304"/>
      <c r="C327" s="304"/>
      <c r="D327" s="304"/>
      <c r="E327" s="304"/>
      <c r="F327" s="304"/>
      <c r="G327" s="304"/>
      <c r="H327" s="304"/>
      <c r="I327" s="304"/>
      <c r="J327" s="304"/>
    </row>
    <row r="328" spans="1:10" ht="11.25">
      <c r="A328" s="304"/>
      <c r="B328" s="304"/>
      <c r="C328" s="304"/>
      <c r="D328" s="304"/>
      <c r="E328" s="304"/>
      <c r="F328" s="304"/>
      <c r="G328" s="304"/>
      <c r="H328" s="304"/>
      <c r="I328" s="304"/>
      <c r="J328" s="304"/>
    </row>
    <row r="329" spans="1:10" ht="11.25">
      <c r="A329" s="304"/>
      <c r="B329" s="304"/>
      <c r="C329" s="304"/>
      <c r="D329" s="304"/>
      <c r="E329" s="304"/>
      <c r="F329" s="304"/>
      <c r="G329" s="304"/>
      <c r="H329" s="304"/>
      <c r="I329" s="304"/>
      <c r="J329" s="304"/>
    </row>
    <row r="330" spans="1:10" ht="11.25">
      <c r="A330" s="304"/>
      <c r="B330" s="304"/>
      <c r="C330" s="304"/>
      <c r="D330" s="304"/>
      <c r="E330" s="304"/>
      <c r="F330" s="304"/>
      <c r="G330" s="304"/>
      <c r="H330" s="304"/>
      <c r="I330" s="304"/>
      <c r="J330" s="304"/>
    </row>
    <row r="331" spans="1:10" ht="11.25">
      <c r="A331" s="304"/>
      <c r="B331" s="304"/>
      <c r="C331" s="304"/>
      <c r="D331" s="304"/>
      <c r="E331" s="304"/>
      <c r="F331" s="304"/>
      <c r="G331" s="304"/>
      <c r="H331" s="304"/>
      <c r="I331" s="304"/>
      <c r="J331" s="304"/>
    </row>
    <row r="332" spans="1:10" ht="11.25">
      <c r="A332" s="304"/>
      <c r="B332" s="304"/>
      <c r="C332" s="304"/>
      <c r="D332" s="304"/>
      <c r="E332" s="304"/>
      <c r="F332" s="304"/>
      <c r="G332" s="304"/>
      <c r="H332" s="304"/>
      <c r="I332" s="304"/>
      <c r="J332" s="304"/>
    </row>
    <row r="333" spans="1:10" ht="11.25">
      <c r="A333" s="304"/>
      <c r="B333" s="304"/>
      <c r="C333" s="304"/>
      <c r="D333" s="304"/>
      <c r="E333" s="304"/>
      <c r="F333" s="304"/>
      <c r="G333" s="304"/>
      <c r="H333" s="304"/>
      <c r="I333" s="304"/>
      <c r="J333" s="304"/>
    </row>
    <row r="334" spans="1:10" ht="11.25">
      <c r="A334" s="304"/>
      <c r="B334" s="304"/>
      <c r="C334" s="304"/>
      <c r="D334" s="304"/>
      <c r="E334" s="304"/>
      <c r="F334" s="304"/>
      <c r="G334" s="304"/>
      <c r="H334" s="304"/>
      <c r="I334" s="304"/>
      <c r="J334" s="304"/>
    </row>
    <row r="335" spans="1:10" ht="11.25">
      <c r="A335" s="304"/>
      <c r="B335" s="304"/>
      <c r="C335" s="304"/>
      <c r="D335" s="304"/>
      <c r="E335" s="304"/>
      <c r="F335" s="304"/>
      <c r="G335" s="304"/>
      <c r="H335" s="304"/>
      <c r="I335" s="304"/>
      <c r="J335" s="304"/>
    </row>
    <row r="336" spans="1:10" ht="11.25">
      <c r="A336" s="304"/>
      <c r="B336" s="304"/>
      <c r="C336" s="304"/>
      <c r="D336" s="304"/>
      <c r="E336" s="304"/>
      <c r="F336" s="304"/>
      <c r="G336" s="304"/>
      <c r="H336" s="304"/>
      <c r="I336" s="304"/>
      <c r="J336" s="304"/>
    </row>
    <row r="337" spans="1:10" ht="11.25">
      <c r="A337" s="304"/>
      <c r="B337" s="304"/>
      <c r="C337" s="304"/>
      <c r="D337" s="304"/>
      <c r="E337" s="304"/>
      <c r="F337" s="304"/>
      <c r="G337" s="304"/>
      <c r="H337" s="304"/>
      <c r="I337" s="304"/>
      <c r="J337" s="304"/>
    </row>
    <row r="338" spans="1:10" ht="11.25">
      <c r="A338" s="304"/>
      <c r="B338" s="304"/>
      <c r="C338" s="304"/>
      <c r="D338" s="304"/>
      <c r="E338" s="304"/>
      <c r="F338" s="304"/>
      <c r="G338" s="304"/>
      <c r="H338" s="304"/>
      <c r="I338" s="304"/>
      <c r="J338" s="304"/>
    </row>
    <row r="339" spans="1:10" ht="11.25">
      <c r="A339" s="304"/>
      <c r="B339" s="304"/>
      <c r="C339" s="304"/>
      <c r="D339" s="304"/>
      <c r="E339" s="304"/>
      <c r="F339" s="304"/>
      <c r="G339" s="304"/>
      <c r="H339" s="304"/>
      <c r="I339" s="304"/>
      <c r="J339" s="304"/>
    </row>
    <row r="340" spans="1:10" ht="11.25">
      <c r="A340" s="304"/>
      <c r="B340" s="304"/>
      <c r="C340" s="304"/>
      <c r="D340" s="304"/>
      <c r="E340" s="304"/>
      <c r="F340" s="304"/>
      <c r="G340" s="304"/>
      <c r="H340" s="304"/>
      <c r="I340" s="304"/>
      <c r="J340" s="304"/>
    </row>
    <row r="341" spans="1:10" ht="11.25">
      <c r="A341" s="304"/>
      <c r="B341" s="304"/>
      <c r="C341" s="304"/>
      <c r="D341" s="304"/>
      <c r="E341" s="304"/>
      <c r="F341" s="304"/>
      <c r="G341" s="304"/>
      <c r="H341" s="304"/>
      <c r="I341" s="304"/>
      <c r="J341" s="304"/>
    </row>
    <row r="342" spans="1:10" ht="11.25">
      <c r="A342" s="304"/>
      <c r="B342" s="304"/>
      <c r="C342" s="304"/>
      <c r="D342" s="304"/>
      <c r="E342" s="304"/>
      <c r="F342" s="304"/>
      <c r="G342" s="304"/>
      <c r="H342" s="304"/>
      <c r="I342" s="304"/>
      <c r="J342" s="304"/>
    </row>
    <row r="343" spans="1:10" ht="11.25">
      <c r="A343" s="304"/>
      <c r="B343" s="304"/>
      <c r="C343" s="304"/>
      <c r="D343" s="304"/>
      <c r="E343" s="304"/>
      <c r="F343" s="304"/>
      <c r="G343" s="304"/>
      <c r="H343" s="304"/>
      <c r="I343" s="304"/>
      <c r="J343" s="304"/>
    </row>
    <row r="344" spans="1:10" ht="11.25">
      <c r="A344" s="304"/>
      <c r="B344" s="304"/>
      <c r="C344" s="304"/>
      <c r="D344" s="304"/>
      <c r="E344" s="304"/>
      <c r="F344" s="304"/>
      <c r="G344" s="304"/>
      <c r="H344" s="304"/>
      <c r="I344" s="304"/>
      <c r="J344" s="304"/>
    </row>
    <row r="345" spans="1:10" ht="11.25">
      <c r="A345" s="304"/>
      <c r="B345" s="304"/>
      <c r="C345" s="304"/>
      <c r="D345" s="304"/>
      <c r="E345" s="304"/>
      <c r="F345" s="304"/>
      <c r="G345" s="304"/>
      <c r="H345" s="304"/>
      <c r="I345" s="304"/>
      <c r="J345" s="304"/>
    </row>
    <row r="346" spans="1:10" ht="11.25">
      <c r="A346" s="304"/>
      <c r="B346" s="304"/>
      <c r="C346" s="304"/>
      <c r="D346" s="304"/>
      <c r="E346" s="304"/>
      <c r="F346" s="304"/>
      <c r="G346" s="304"/>
      <c r="H346" s="304"/>
      <c r="I346" s="304"/>
      <c r="J346" s="304"/>
    </row>
    <row r="347" spans="1:10" ht="11.25">
      <c r="A347" s="304"/>
      <c r="B347" s="304"/>
      <c r="C347" s="304"/>
      <c r="D347" s="304"/>
      <c r="E347" s="304"/>
      <c r="F347" s="304"/>
      <c r="G347" s="304"/>
      <c r="H347" s="304"/>
      <c r="I347" s="304"/>
      <c r="J347" s="304"/>
    </row>
    <row r="348" spans="1:10" ht="11.25">
      <c r="A348" s="304"/>
      <c r="B348" s="304"/>
      <c r="C348" s="304"/>
      <c r="D348" s="304"/>
      <c r="E348" s="304"/>
      <c r="F348" s="304"/>
      <c r="G348" s="304"/>
      <c r="H348" s="304"/>
      <c r="I348" s="304"/>
      <c r="J348" s="304"/>
    </row>
    <row r="349" spans="1:10" ht="11.25">
      <c r="A349" s="304"/>
      <c r="B349" s="304"/>
      <c r="C349" s="304"/>
      <c r="D349" s="304"/>
      <c r="E349" s="304"/>
      <c r="F349" s="304"/>
      <c r="G349" s="304"/>
      <c r="H349" s="304"/>
      <c r="I349" s="304"/>
      <c r="J349" s="304"/>
    </row>
    <row r="350" spans="1:10" ht="11.25">
      <c r="A350" s="304"/>
      <c r="B350" s="304"/>
      <c r="C350" s="304"/>
      <c r="D350" s="304"/>
      <c r="E350" s="304"/>
      <c r="F350" s="304"/>
      <c r="G350" s="304"/>
      <c r="H350" s="304"/>
      <c r="I350" s="304"/>
      <c r="J350" s="304"/>
    </row>
    <row r="351" spans="1:10" ht="11.25">
      <c r="A351" s="304"/>
      <c r="B351" s="304"/>
      <c r="C351" s="304"/>
      <c r="D351" s="304"/>
      <c r="E351" s="304"/>
      <c r="F351" s="304"/>
      <c r="G351" s="304"/>
      <c r="H351" s="304"/>
      <c r="I351" s="304"/>
      <c r="J351" s="304"/>
    </row>
    <row r="352" spans="1:10" ht="11.25">
      <c r="A352" s="304"/>
      <c r="B352" s="304"/>
      <c r="C352" s="304"/>
      <c r="D352" s="304"/>
      <c r="E352" s="304"/>
      <c r="F352" s="304"/>
      <c r="G352" s="304"/>
      <c r="H352" s="304"/>
      <c r="I352" s="304"/>
      <c r="J352" s="304"/>
    </row>
    <row r="353" spans="1:10" ht="11.25">
      <c r="A353" s="304"/>
      <c r="B353" s="304"/>
      <c r="C353" s="304"/>
      <c r="D353" s="304"/>
      <c r="E353" s="304"/>
      <c r="F353" s="304"/>
      <c r="G353" s="304"/>
      <c r="H353" s="304"/>
      <c r="I353" s="304"/>
      <c r="J353" s="304"/>
    </row>
    <row r="354" spans="1:10" ht="11.25">
      <c r="A354" s="304"/>
      <c r="B354" s="304"/>
      <c r="C354" s="304"/>
      <c r="D354" s="304"/>
      <c r="E354" s="304"/>
      <c r="F354" s="304"/>
      <c r="G354" s="304"/>
      <c r="H354" s="304"/>
      <c r="I354" s="304"/>
      <c r="J354" s="304"/>
    </row>
    <row r="355" spans="1:10" ht="11.25">
      <c r="A355" s="304"/>
      <c r="B355" s="304"/>
      <c r="C355" s="304"/>
      <c r="D355" s="304"/>
      <c r="E355" s="304"/>
      <c r="F355" s="304"/>
      <c r="G355" s="304"/>
      <c r="H355" s="304"/>
      <c r="I355" s="304"/>
      <c r="J355" s="304"/>
    </row>
    <row r="356" spans="1:10" ht="11.25">
      <c r="A356" s="304"/>
      <c r="B356" s="304"/>
      <c r="C356" s="304"/>
      <c r="D356" s="304"/>
      <c r="E356" s="304"/>
      <c r="F356" s="304"/>
      <c r="G356" s="304"/>
      <c r="H356" s="304"/>
      <c r="I356" s="304"/>
      <c r="J356" s="304"/>
    </row>
    <row r="357" spans="1:10" ht="11.25">
      <c r="A357" s="304"/>
      <c r="B357" s="304"/>
      <c r="C357" s="304"/>
      <c r="D357" s="304"/>
      <c r="E357" s="304"/>
      <c r="F357" s="304"/>
      <c r="G357" s="304"/>
      <c r="H357" s="304"/>
      <c r="I357" s="304"/>
      <c r="J357" s="304"/>
    </row>
    <row r="358" spans="1:10" ht="11.25">
      <c r="A358" s="304"/>
      <c r="B358" s="304"/>
      <c r="C358" s="304"/>
      <c r="D358" s="304"/>
      <c r="E358" s="304"/>
      <c r="F358" s="304"/>
      <c r="G358" s="304"/>
      <c r="H358" s="304"/>
      <c r="I358" s="304"/>
      <c r="J358" s="304"/>
    </row>
    <row r="359" spans="1:10" ht="11.25">
      <c r="A359" s="304"/>
      <c r="B359" s="304"/>
      <c r="C359" s="304"/>
      <c r="D359" s="304"/>
      <c r="E359" s="304"/>
      <c r="F359" s="304"/>
      <c r="G359" s="304"/>
      <c r="H359" s="304"/>
      <c r="I359" s="304"/>
      <c r="J359" s="304"/>
    </row>
    <row r="360" spans="1:10" ht="11.25">
      <c r="A360" s="304"/>
      <c r="B360" s="304"/>
      <c r="C360" s="304"/>
      <c r="D360" s="304"/>
      <c r="E360" s="304"/>
      <c r="F360" s="304"/>
      <c r="G360" s="304"/>
      <c r="H360" s="304"/>
      <c r="I360" s="304"/>
      <c r="J360" s="304"/>
    </row>
    <row r="361" spans="1:10" ht="11.25">
      <c r="A361" s="304"/>
      <c r="B361" s="304"/>
      <c r="C361" s="304"/>
      <c r="D361" s="304"/>
      <c r="E361" s="304"/>
      <c r="F361" s="304"/>
      <c r="G361" s="304"/>
      <c r="H361" s="304"/>
      <c r="I361" s="304"/>
      <c r="J361" s="304"/>
    </row>
    <row r="362" spans="1:10" ht="11.25">
      <c r="A362" s="304"/>
      <c r="B362" s="304"/>
      <c r="C362" s="304"/>
      <c r="D362" s="304"/>
      <c r="E362" s="304"/>
      <c r="F362" s="304"/>
      <c r="G362" s="304"/>
      <c r="H362" s="304"/>
      <c r="I362" s="304"/>
      <c r="J362" s="304"/>
    </row>
    <row r="363" spans="1:10" ht="11.25">
      <c r="A363" s="304"/>
      <c r="B363" s="304"/>
      <c r="C363" s="304"/>
      <c r="D363" s="304"/>
      <c r="E363" s="304"/>
      <c r="F363" s="304"/>
      <c r="G363" s="304"/>
      <c r="H363" s="304"/>
      <c r="I363" s="304"/>
      <c r="J363" s="304"/>
    </row>
    <row r="364" spans="1:10" ht="11.25">
      <c r="A364" s="304"/>
      <c r="B364" s="304"/>
      <c r="C364" s="304"/>
      <c r="D364" s="304"/>
      <c r="E364" s="304"/>
      <c r="F364" s="304"/>
      <c r="G364" s="304"/>
      <c r="H364" s="304"/>
      <c r="I364" s="304"/>
      <c r="J364" s="304"/>
    </row>
    <row r="365" spans="1:10" ht="11.25">
      <c r="A365" s="304"/>
      <c r="B365" s="304"/>
      <c r="C365" s="304"/>
      <c r="D365" s="304"/>
      <c r="E365" s="304"/>
      <c r="F365" s="304"/>
      <c r="G365" s="304"/>
      <c r="H365" s="304"/>
      <c r="I365" s="304"/>
      <c r="J365" s="304"/>
    </row>
    <row r="366" spans="1:10" ht="11.25">
      <c r="A366" s="304"/>
      <c r="B366" s="304"/>
      <c r="C366" s="304"/>
      <c r="D366" s="304"/>
      <c r="E366" s="304"/>
      <c r="F366" s="304"/>
      <c r="G366" s="304"/>
      <c r="H366" s="304"/>
      <c r="I366" s="304"/>
      <c r="J366" s="304"/>
    </row>
    <row r="367" spans="1:10" ht="11.25">
      <c r="A367" s="304"/>
      <c r="B367" s="304"/>
      <c r="C367" s="304"/>
      <c r="D367" s="304"/>
      <c r="E367" s="304"/>
      <c r="F367" s="304"/>
      <c r="G367" s="304"/>
      <c r="H367" s="304"/>
      <c r="I367" s="304"/>
      <c r="J367" s="304"/>
    </row>
    <row r="368" spans="1:10" ht="11.25">
      <c r="A368" s="304"/>
      <c r="B368" s="304"/>
      <c r="C368" s="304"/>
      <c r="D368" s="304"/>
      <c r="E368" s="304"/>
      <c r="F368" s="304"/>
      <c r="G368" s="304"/>
      <c r="H368" s="304"/>
      <c r="I368" s="304"/>
      <c r="J368" s="304"/>
    </row>
    <row r="369" spans="1:10" ht="11.25">
      <c r="A369" s="304"/>
      <c r="B369" s="304"/>
      <c r="C369" s="304"/>
      <c r="D369" s="304"/>
      <c r="E369" s="304"/>
      <c r="F369" s="304"/>
      <c r="G369" s="304"/>
      <c r="H369" s="304"/>
      <c r="I369" s="304"/>
      <c r="J369" s="304"/>
    </row>
    <row r="370" spans="1:10" ht="11.25">
      <c r="A370" s="304"/>
      <c r="B370" s="304"/>
      <c r="C370" s="304"/>
      <c r="D370" s="304"/>
      <c r="E370" s="304"/>
      <c r="F370" s="304"/>
      <c r="G370" s="304"/>
      <c r="H370" s="304"/>
      <c r="I370" s="304"/>
      <c r="J370" s="304"/>
    </row>
    <row r="371" spans="1:10" ht="11.25">
      <c r="A371" s="304"/>
      <c r="B371" s="304"/>
      <c r="C371" s="304"/>
      <c r="D371" s="304"/>
      <c r="E371" s="304"/>
      <c r="F371" s="304"/>
      <c r="G371" s="304"/>
      <c r="H371" s="304"/>
      <c r="I371" s="304"/>
      <c r="J371" s="304"/>
    </row>
    <row r="372" spans="1:10" ht="11.25">
      <c r="A372" s="304"/>
      <c r="B372" s="304"/>
      <c r="C372" s="304"/>
      <c r="D372" s="304"/>
      <c r="E372" s="304"/>
      <c r="F372" s="304"/>
      <c r="G372" s="304"/>
      <c r="H372" s="304"/>
      <c r="I372" s="304"/>
      <c r="J372" s="304"/>
    </row>
    <row r="373" spans="1:10" ht="11.25">
      <c r="A373" s="304"/>
      <c r="B373" s="304"/>
      <c r="C373" s="304"/>
      <c r="D373" s="304"/>
      <c r="E373" s="304"/>
      <c r="F373" s="304"/>
      <c r="G373" s="304"/>
      <c r="H373" s="304"/>
      <c r="I373" s="304"/>
      <c r="J373" s="304"/>
    </row>
    <row r="374" spans="1:10" ht="11.25">
      <c r="A374" s="304"/>
      <c r="B374" s="304"/>
      <c r="C374" s="304"/>
      <c r="D374" s="304"/>
      <c r="E374" s="304"/>
      <c r="F374" s="304"/>
      <c r="G374" s="304"/>
      <c r="H374" s="304"/>
      <c r="I374" s="304"/>
      <c r="J374" s="304"/>
    </row>
    <row r="375" spans="1:10" ht="11.25">
      <c r="A375" s="304"/>
      <c r="B375" s="304"/>
      <c r="C375" s="304"/>
      <c r="D375" s="304"/>
      <c r="E375" s="304"/>
      <c r="F375" s="304"/>
      <c r="G375" s="304"/>
      <c r="H375" s="304"/>
      <c r="I375" s="304"/>
      <c r="J375" s="304"/>
    </row>
    <row r="376" spans="1:10" ht="11.25">
      <c r="A376" s="304"/>
      <c r="B376" s="304"/>
      <c r="C376" s="304"/>
      <c r="D376" s="304"/>
      <c r="E376" s="304"/>
      <c r="F376" s="304"/>
      <c r="G376" s="304"/>
      <c r="H376" s="304"/>
      <c r="I376" s="304"/>
      <c r="J376" s="304"/>
    </row>
    <row r="377" spans="1:10" ht="11.25">
      <c r="A377" s="304"/>
      <c r="B377" s="304"/>
      <c r="C377" s="304"/>
      <c r="D377" s="304"/>
      <c r="E377" s="304"/>
      <c r="F377" s="304"/>
      <c r="G377" s="304"/>
      <c r="H377" s="304"/>
      <c r="I377" s="304"/>
      <c r="J377" s="304"/>
    </row>
    <row r="378" spans="1:10" ht="11.25">
      <c r="A378" s="304"/>
      <c r="B378" s="304"/>
      <c r="C378" s="304"/>
      <c r="D378" s="304"/>
      <c r="E378" s="304"/>
      <c r="F378" s="304"/>
      <c r="G378" s="304"/>
      <c r="H378" s="304"/>
      <c r="I378" s="304"/>
      <c r="J378" s="304"/>
    </row>
    <row r="379" spans="1:10" ht="11.25">
      <c r="A379" s="304"/>
      <c r="B379" s="304"/>
      <c r="C379" s="304"/>
      <c r="D379" s="304"/>
      <c r="E379" s="304"/>
      <c r="F379" s="304"/>
      <c r="G379" s="304"/>
      <c r="H379" s="304"/>
      <c r="I379" s="304"/>
      <c r="J379" s="304"/>
    </row>
    <row r="380" spans="1:10" ht="11.25">
      <c r="A380" s="304"/>
      <c r="B380" s="304"/>
      <c r="C380" s="304"/>
      <c r="D380" s="304"/>
      <c r="E380" s="304"/>
      <c r="F380" s="304"/>
      <c r="G380" s="304"/>
      <c r="H380" s="304"/>
      <c r="I380" s="304"/>
      <c r="J380" s="304"/>
    </row>
    <row r="381" spans="1:10" ht="11.25">
      <c r="A381" s="304"/>
      <c r="B381" s="304"/>
      <c r="C381" s="304"/>
      <c r="D381" s="304"/>
      <c r="E381" s="304"/>
      <c r="F381" s="304"/>
      <c r="G381" s="304"/>
      <c r="H381" s="304"/>
      <c r="I381" s="304"/>
      <c r="J381" s="304"/>
    </row>
    <row r="382" spans="1:10" ht="11.25">
      <c r="A382" s="304"/>
      <c r="B382" s="304"/>
      <c r="C382" s="304"/>
      <c r="D382" s="304"/>
      <c r="E382" s="304"/>
      <c r="F382" s="304"/>
      <c r="G382" s="304"/>
      <c r="H382" s="304"/>
      <c r="I382" s="304"/>
      <c r="J382" s="304"/>
    </row>
    <row r="383" spans="1:10" ht="11.25">
      <c r="A383" s="304"/>
      <c r="B383" s="304"/>
      <c r="C383" s="304"/>
      <c r="D383" s="304"/>
      <c r="E383" s="304"/>
      <c r="F383" s="304"/>
      <c r="G383" s="304"/>
      <c r="H383" s="304"/>
      <c r="I383" s="304"/>
      <c r="J383" s="304"/>
    </row>
    <row r="384" spans="1:10" ht="11.25">
      <c r="A384" s="304"/>
      <c r="B384" s="304"/>
      <c r="C384" s="304"/>
      <c r="D384" s="304"/>
      <c r="E384" s="304"/>
      <c r="F384" s="304"/>
      <c r="G384" s="304"/>
      <c r="H384" s="304"/>
      <c r="I384" s="304"/>
      <c r="J384" s="304"/>
    </row>
    <row r="385" spans="1:10" ht="11.25">
      <c r="A385" s="304"/>
      <c r="B385" s="304"/>
      <c r="C385" s="304"/>
      <c r="D385" s="304"/>
      <c r="E385" s="304"/>
      <c r="F385" s="304"/>
      <c r="G385" s="304"/>
      <c r="H385" s="304"/>
      <c r="I385" s="304"/>
      <c r="J385" s="304"/>
    </row>
    <row r="386" spans="1:10" ht="11.25">
      <c r="A386" s="304"/>
      <c r="B386" s="304"/>
      <c r="C386" s="304"/>
      <c r="D386" s="304"/>
      <c r="E386" s="304"/>
      <c r="F386" s="304"/>
      <c r="G386" s="304"/>
      <c r="H386" s="304"/>
      <c r="I386" s="304"/>
      <c r="J386" s="304"/>
    </row>
    <row r="387" spans="1:10" ht="11.25">
      <c r="A387" s="304"/>
      <c r="B387" s="304"/>
      <c r="C387" s="304"/>
      <c r="D387" s="304"/>
      <c r="E387" s="304"/>
      <c r="F387" s="304"/>
      <c r="G387" s="304"/>
      <c r="H387" s="304"/>
      <c r="I387" s="304"/>
      <c r="J387" s="304"/>
    </row>
  </sheetData>
  <mergeCells count="9">
    <mergeCell ref="A251:I251"/>
    <mergeCell ref="A231:B231"/>
    <mergeCell ref="A232:B232"/>
    <mergeCell ref="A233:B233"/>
    <mergeCell ref="A230:B230"/>
    <mergeCell ref="C135:K135"/>
    <mergeCell ref="C57:K57"/>
    <mergeCell ref="A229:B229"/>
    <mergeCell ref="C149:K149"/>
  </mergeCells>
  <printOptions/>
  <pageMargins left="0.984251968503937" right="0.984251968503937" top="0.7874015748031497" bottom="0.7874015748031497" header="0.1968503937007874" footer="0.1968503937007874"/>
  <pageSetup horizontalDpi="600" verticalDpi="600" orientation="landscape" paperSize="9" r:id="rId1"/>
  <rowBreaks count="3" manualBreakCount="3">
    <brk id="99" max="10" man="1"/>
    <brk id="145" max="10" man="1"/>
    <brk id="20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56"/>
  <sheetViews>
    <sheetView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35.28125" style="4" customWidth="1"/>
    <col min="4" max="4" width="34.8515625" style="4" customWidth="1"/>
    <col min="5" max="5" width="0.85546875" style="4" customWidth="1"/>
    <col min="6" max="6" width="9.8515625" style="4" customWidth="1"/>
    <col min="7" max="7" width="9.28125" style="4" customWidth="1"/>
    <col min="8" max="8" width="8.140625" style="4" customWidth="1"/>
    <col min="9" max="9" width="8.7109375" style="4" customWidth="1"/>
    <col min="10" max="10" width="9.8515625" style="4" customWidth="1"/>
    <col min="11" max="11" width="9.421875" style="4" customWidth="1"/>
    <col min="12" max="16384" width="8.00390625" style="4" customWidth="1"/>
  </cols>
  <sheetData>
    <row r="1" spans="2:19" s="305" customFormat="1" ht="31.5" customHeight="1">
      <c r="B1" s="1" t="s">
        <v>260</v>
      </c>
      <c r="C1" s="306"/>
      <c r="D1" s="306"/>
      <c r="E1" s="306"/>
      <c r="F1" s="306"/>
      <c r="G1" s="306"/>
      <c r="H1" s="306"/>
      <c r="I1" s="306"/>
      <c r="J1" s="306"/>
      <c r="K1" s="306"/>
      <c r="R1" s="305" t="s">
        <v>261</v>
      </c>
      <c r="S1" s="305" t="s">
        <v>262</v>
      </c>
    </row>
    <row r="2" spans="1:19" ht="4.5" customHeight="1">
      <c r="A2" s="307"/>
      <c r="B2" s="308"/>
      <c r="C2" s="308"/>
      <c r="D2" s="308"/>
      <c r="E2" s="308"/>
      <c r="F2" s="307"/>
      <c r="G2" s="309"/>
      <c r="H2" s="307"/>
      <c r="I2" s="307"/>
      <c r="J2" s="307"/>
      <c r="K2" s="307"/>
      <c r="R2" s="4" t="s">
        <v>263</v>
      </c>
      <c r="S2" s="4" t="s">
        <v>264</v>
      </c>
    </row>
    <row r="3" spans="1:11" ht="12.75" customHeight="1">
      <c r="A3" s="307"/>
      <c r="B3" s="310"/>
      <c r="C3" s="310"/>
      <c r="D3" s="310"/>
      <c r="E3" s="310"/>
      <c r="F3" s="311" t="s">
        <v>8</v>
      </c>
      <c r="G3" s="312"/>
      <c r="H3" s="312"/>
      <c r="I3" s="313" t="s">
        <v>37</v>
      </c>
      <c r="J3" s="313" t="s">
        <v>265</v>
      </c>
      <c r="K3" s="313" t="s">
        <v>266</v>
      </c>
    </row>
    <row r="4" spans="1:19" ht="30" customHeight="1">
      <c r="A4" s="307"/>
      <c r="B4" s="314"/>
      <c r="C4" s="315"/>
      <c r="D4" s="315"/>
      <c r="E4" s="316"/>
      <c r="F4" s="317" t="s">
        <v>267</v>
      </c>
      <c r="G4" s="317" t="s">
        <v>268</v>
      </c>
      <c r="H4" s="317" t="s">
        <v>15</v>
      </c>
      <c r="I4" s="318"/>
      <c r="J4" s="318"/>
      <c r="K4" s="318"/>
      <c r="R4" s="4">
        <v>6138398</v>
      </c>
      <c r="S4" s="4">
        <v>22469225</v>
      </c>
    </row>
    <row r="5" spans="1:11" ht="3.75" customHeight="1">
      <c r="A5" s="307"/>
      <c r="B5" s="319"/>
      <c r="C5" s="320"/>
      <c r="D5" s="320"/>
      <c r="E5" s="321"/>
      <c r="F5" s="321"/>
      <c r="G5" s="321"/>
      <c r="H5" s="321"/>
      <c r="I5" s="322"/>
      <c r="J5" s="322"/>
      <c r="K5" s="322"/>
    </row>
    <row r="6" spans="1:20" ht="12.75" customHeight="1">
      <c r="A6" s="307"/>
      <c r="B6" s="37" t="s">
        <v>269</v>
      </c>
      <c r="C6" s="37"/>
      <c r="D6" s="37"/>
      <c r="E6" s="37"/>
      <c r="F6" s="323"/>
      <c r="G6" s="124"/>
      <c r="H6" s="124"/>
      <c r="I6" s="124"/>
      <c r="J6" s="124"/>
      <c r="K6" s="124"/>
      <c r="N6" s="3"/>
      <c r="O6" s="3"/>
      <c r="P6" s="3"/>
      <c r="Q6" s="3"/>
      <c r="R6" s="3"/>
      <c r="S6" s="3"/>
      <c r="T6" s="3"/>
    </row>
    <row r="7" spans="1:15" ht="12.75" customHeight="1">
      <c r="A7" s="307" t="s">
        <v>270</v>
      </c>
      <c r="B7" s="37"/>
      <c r="C7" s="324" t="s">
        <v>271</v>
      </c>
      <c r="D7" s="325" t="s">
        <v>272</v>
      </c>
      <c r="F7" s="124">
        <v>1754</v>
      </c>
      <c r="G7" s="124">
        <v>50841</v>
      </c>
      <c r="H7" s="124">
        <f>SUM(F7:G7)</f>
        <v>52595</v>
      </c>
      <c r="I7" s="124">
        <v>1010407</v>
      </c>
      <c r="J7" s="326">
        <f>(I7-F7)/G7</f>
        <v>19.839361932298736</v>
      </c>
      <c r="K7" s="124">
        <v>1002268</v>
      </c>
      <c r="L7" s="327"/>
      <c r="M7" s="327"/>
      <c r="N7" s="327"/>
      <c r="O7" s="327"/>
    </row>
    <row r="8" spans="1:15" ht="12.75" customHeight="1">
      <c r="A8" s="307" t="s">
        <v>273</v>
      </c>
      <c r="B8" s="37"/>
      <c r="C8" s="324"/>
      <c r="D8" s="325" t="s">
        <v>274</v>
      </c>
      <c r="F8" s="124">
        <v>6836</v>
      </c>
      <c r="G8" s="124">
        <v>46864</v>
      </c>
      <c r="H8" s="124">
        <f>SUM(F8:G8)</f>
        <v>53700</v>
      </c>
      <c r="I8" s="124">
        <v>1187580</v>
      </c>
      <c r="J8" s="326">
        <f>(I8-F8)/G8</f>
        <v>25.195117787640832</v>
      </c>
      <c r="K8" s="124">
        <v>1164877</v>
      </c>
      <c r="L8" s="327"/>
      <c r="M8" s="327"/>
      <c r="N8" s="327"/>
      <c r="O8" s="327"/>
    </row>
    <row r="9" spans="1:20" ht="12.75" customHeight="1">
      <c r="A9" s="307" t="s">
        <v>275</v>
      </c>
      <c r="B9" s="37"/>
      <c r="C9" s="324" t="s">
        <v>276</v>
      </c>
      <c r="D9" s="325" t="s">
        <v>272</v>
      </c>
      <c r="F9" s="124">
        <v>295</v>
      </c>
      <c r="G9" s="124">
        <v>3706</v>
      </c>
      <c r="H9" s="124">
        <f>SUM(F9:G9)</f>
        <v>4001</v>
      </c>
      <c r="I9" s="124">
        <v>147569</v>
      </c>
      <c r="J9" s="326">
        <f>(I9-F9)/G9</f>
        <v>39.73934160820291</v>
      </c>
      <c r="K9" s="124">
        <v>142404</v>
      </c>
      <c r="N9" s="328"/>
      <c r="S9" s="4" t="e">
        <f>#REF!*100/R4</f>
        <v>#REF!</v>
      </c>
      <c r="T9" s="4" t="e">
        <f>#REF!*100/S4</f>
        <v>#REF!</v>
      </c>
    </row>
    <row r="10" spans="1:15" ht="12.75" customHeight="1">
      <c r="A10" s="307"/>
      <c r="B10" s="37"/>
      <c r="C10" s="324"/>
      <c r="D10" s="325" t="s">
        <v>274</v>
      </c>
      <c r="F10" s="124">
        <v>80</v>
      </c>
      <c r="G10" s="124">
        <v>2669</v>
      </c>
      <c r="H10" s="124">
        <f>SUM(F10:G10)</f>
        <v>2749</v>
      </c>
      <c r="I10" s="124">
        <v>38603</v>
      </c>
      <c r="J10" s="326">
        <f>(I10-F10)/G10</f>
        <v>14.433495691270139</v>
      </c>
      <c r="K10" s="124">
        <v>36453</v>
      </c>
      <c r="L10" s="326"/>
      <c r="N10" s="48"/>
      <c r="O10" s="48"/>
    </row>
    <row r="11" spans="1:12" ht="3" customHeight="1">
      <c r="A11" s="307"/>
      <c r="B11" s="37"/>
      <c r="C11" s="324"/>
      <c r="D11" s="325"/>
      <c r="F11" s="124"/>
      <c r="G11" s="124"/>
      <c r="H11" s="124"/>
      <c r="I11" s="124"/>
      <c r="J11" s="326"/>
      <c r="K11" s="124"/>
      <c r="L11" s="326"/>
    </row>
    <row r="12" spans="1:12" ht="12.75" customHeight="1">
      <c r="A12" s="307"/>
      <c r="B12" s="54" t="s">
        <v>277</v>
      </c>
      <c r="D12" s="37"/>
      <c r="E12" s="70"/>
      <c r="F12" s="55">
        <f>SUM(F7:F10)</f>
        <v>8965</v>
      </c>
      <c r="G12" s="55">
        <f>SUM(G7:G10)</f>
        <v>104080</v>
      </c>
      <c r="H12" s="55">
        <f>SUM(H7:H10)</f>
        <v>113045</v>
      </c>
      <c r="I12" s="55">
        <f>SUM(I7:I10)</f>
        <v>2384159</v>
      </c>
      <c r="J12" s="329">
        <f>(I12-F12)/G12</f>
        <v>22.820849346656416</v>
      </c>
      <c r="K12" s="55">
        <f>SUM(K7:K10)</f>
        <v>2346002</v>
      </c>
      <c r="L12" s="326"/>
    </row>
    <row r="13" spans="1:11" ht="4.5" customHeight="1">
      <c r="A13" s="307"/>
      <c r="B13" s="37"/>
      <c r="C13" s="37"/>
      <c r="D13" s="37"/>
      <c r="E13" s="70"/>
      <c r="F13" s="124"/>
      <c r="G13" s="124"/>
      <c r="H13" s="124"/>
      <c r="I13" s="124"/>
      <c r="J13" s="124"/>
      <c r="K13" s="330"/>
    </row>
    <row r="14" spans="1:11" ht="12.75" customHeight="1">
      <c r="A14" s="307"/>
      <c r="B14" s="331" t="s">
        <v>278</v>
      </c>
      <c r="C14" s="331"/>
      <c r="D14" s="324"/>
      <c r="E14" s="37"/>
      <c r="F14" s="124"/>
      <c r="G14" s="124"/>
      <c r="H14" s="124"/>
      <c r="I14" s="124"/>
      <c r="J14" s="124"/>
      <c r="K14" s="330"/>
    </row>
    <row r="15" spans="1:11" ht="12.75" customHeight="1">
      <c r="A15" s="307" t="s">
        <v>279</v>
      </c>
      <c r="B15" s="332"/>
      <c r="C15" s="324" t="s">
        <v>271</v>
      </c>
      <c r="D15" s="325" t="s">
        <v>272</v>
      </c>
      <c r="F15" s="124">
        <v>2611</v>
      </c>
      <c r="G15" s="124">
        <v>28421</v>
      </c>
      <c r="H15" s="124">
        <f>SUM(F15:G15)</f>
        <v>31032</v>
      </c>
      <c r="I15" s="124">
        <v>249164</v>
      </c>
      <c r="J15" s="326">
        <f>(I15-F15)/G15</f>
        <v>8.675029027831533</v>
      </c>
      <c r="K15" s="333" t="s">
        <v>17</v>
      </c>
    </row>
    <row r="16" spans="1:11" ht="12.75" customHeight="1">
      <c r="A16" s="307" t="s">
        <v>280</v>
      </c>
      <c r="B16" s="332"/>
      <c r="C16" s="324"/>
      <c r="D16" s="325" t="s">
        <v>274</v>
      </c>
      <c r="F16" s="124">
        <v>10318</v>
      </c>
      <c r="G16" s="124">
        <v>37774</v>
      </c>
      <c r="H16" s="124">
        <f>SUM(F16:G16)</f>
        <v>48092</v>
      </c>
      <c r="I16" s="124">
        <v>313347</v>
      </c>
      <c r="J16" s="326">
        <f>(I16-F16)/G16</f>
        <v>8.022158098162757</v>
      </c>
      <c r="K16" s="333" t="s">
        <v>17</v>
      </c>
    </row>
    <row r="17" spans="1:11" ht="12.75" customHeight="1">
      <c r="A17" s="307"/>
      <c r="B17" s="322"/>
      <c r="C17" s="324" t="s">
        <v>276</v>
      </c>
      <c r="D17" s="325" t="s">
        <v>284</v>
      </c>
      <c r="F17" s="124">
        <v>46133</v>
      </c>
      <c r="G17" s="124">
        <v>211222</v>
      </c>
      <c r="H17" s="124">
        <f>SUM(F17:G17)</f>
        <v>257355</v>
      </c>
      <c r="I17" s="124">
        <v>2565260</v>
      </c>
      <c r="J17" s="326">
        <f>(I17-F17)/G17</f>
        <v>11.926442321349102</v>
      </c>
      <c r="K17" s="333" t="s">
        <v>17</v>
      </c>
    </row>
    <row r="18" spans="1:11" ht="3" customHeight="1">
      <c r="A18" s="307"/>
      <c r="B18" s="322"/>
      <c r="C18" s="324"/>
      <c r="D18" s="325"/>
      <c r="F18" s="124"/>
      <c r="G18" s="124"/>
      <c r="H18" s="124"/>
      <c r="I18" s="124"/>
      <c r="J18" s="326"/>
      <c r="K18" s="333"/>
    </row>
    <row r="19" spans="1:11" ht="12.75" customHeight="1">
      <c r="A19" s="307"/>
      <c r="B19" s="54" t="s">
        <v>281</v>
      </c>
      <c r="C19" s="324"/>
      <c r="D19" s="325"/>
      <c r="F19" s="55">
        <f>SUM(F15:F17)</f>
        <v>59062</v>
      </c>
      <c r="G19" s="55">
        <f>SUM(G15:G17)</f>
        <v>277417</v>
      </c>
      <c r="H19" s="55">
        <f>SUM(H15:H17)</f>
        <v>336479</v>
      </c>
      <c r="I19" s="55">
        <f>SUM(I15:I17)</f>
        <v>3127771</v>
      </c>
      <c r="J19" s="329">
        <f>(I19-F19)/G19</f>
        <v>11.061719361106205</v>
      </c>
      <c r="K19" s="334" t="s">
        <v>17</v>
      </c>
    </row>
    <row r="20" spans="1:11" ht="3" customHeight="1">
      <c r="A20" s="307"/>
      <c r="B20" s="322"/>
      <c r="C20" s="324"/>
      <c r="D20" s="325"/>
      <c r="F20" s="124"/>
      <c r="G20" s="124"/>
      <c r="H20" s="124"/>
      <c r="I20" s="124"/>
      <c r="J20" s="326"/>
      <c r="K20" s="256"/>
    </row>
    <row r="21" spans="1:11" s="107" customFormat="1" ht="12.75" customHeight="1">
      <c r="A21" s="335"/>
      <c r="B21" s="37" t="s">
        <v>15</v>
      </c>
      <c r="C21" s="37"/>
      <c r="D21" s="37"/>
      <c r="F21" s="55"/>
      <c r="G21" s="55"/>
      <c r="H21" s="55"/>
      <c r="I21" s="55"/>
      <c r="J21" s="329"/>
      <c r="K21" s="278"/>
    </row>
    <row r="22" spans="1:11" s="107" customFormat="1" ht="12.75" customHeight="1">
      <c r="A22" s="335"/>
      <c r="B22" s="37"/>
      <c r="C22" s="324" t="s">
        <v>271</v>
      </c>
      <c r="D22" s="325" t="s">
        <v>272</v>
      </c>
      <c r="F22" s="124">
        <f aca="true" t="shared" si="0" ref="F22:I24">F7+F15</f>
        <v>4365</v>
      </c>
      <c r="G22" s="124">
        <f t="shared" si="0"/>
        <v>79262</v>
      </c>
      <c r="H22" s="124">
        <f t="shared" si="0"/>
        <v>83627</v>
      </c>
      <c r="I22" s="124">
        <f t="shared" si="0"/>
        <v>1259571</v>
      </c>
      <c r="J22" s="326">
        <f>(I22-F22)/G22</f>
        <v>15.836163609295753</v>
      </c>
      <c r="K22" s="256">
        <f>K7</f>
        <v>1002268</v>
      </c>
    </row>
    <row r="23" spans="1:11" s="107" customFormat="1" ht="12.75" customHeight="1">
      <c r="A23" s="335"/>
      <c r="B23" s="37"/>
      <c r="C23" s="324"/>
      <c r="D23" s="325" t="s">
        <v>274</v>
      </c>
      <c r="F23" s="124">
        <f t="shared" si="0"/>
        <v>17154</v>
      </c>
      <c r="G23" s="124">
        <f t="shared" si="0"/>
        <v>84638</v>
      </c>
      <c r="H23" s="124">
        <f t="shared" si="0"/>
        <v>101792</v>
      </c>
      <c r="I23" s="124">
        <f t="shared" si="0"/>
        <v>1500927</v>
      </c>
      <c r="J23" s="326">
        <f>(I23-F23)/G23</f>
        <v>17.530813582551573</v>
      </c>
      <c r="K23" s="256">
        <f>K8</f>
        <v>1164877</v>
      </c>
    </row>
    <row r="24" spans="1:11" s="107" customFormat="1" ht="12.75" customHeight="1">
      <c r="A24" s="335"/>
      <c r="B24" s="37"/>
      <c r="C24" s="324" t="s">
        <v>276</v>
      </c>
      <c r="D24" s="325" t="s">
        <v>272</v>
      </c>
      <c r="F24" s="124">
        <f t="shared" si="0"/>
        <v>46428</v>
      </c>
      <c r="G24" s="124">
        <f t="shared" si="0"/>
        <v>214928</v>
      </c>
      <c r="H24" s="124">
        <f t="shared" si="0"/>
        <v>261356</v>
      </c>
      <c r="I24" s="124">
        <f t="shared" si="0"/>
        <v>2712829</v>
      </c>
      <c r="J24" s="326">
        <f>(I24-F24)/G24</f>
        <v>12.406019690314896</v>
      </c>
      <c r="K24" s="256">
        <f>K9</f>
        <v>142404</v>
      </c>
    </row>
    <row r="25" spans="1:11" s="107" customFormat="1" ht="12.75" customHeight="1">
      <c r="A25" s="335"/>
      <c r="B25" s="37"/>
      <c r="C25" s="324"/>
      <c r="D25" s="325" t="s">
        <v>274</v>
      </c>
      <c r="F25" s="124">
        <f>F10</f>
        <v>80</v>
      </c>
      <c r="G25" s="124">
        <f>G10</f>
        <v>2669</v>
      </c>
      <c r="H25" s="124">
        <f>H10</f>
        <v>2749</v>
      </c>
      <c r="I25" s="124">
        <f>I10</f>
        <v>38603</v>
      </c>
      <c r="J25" s="326">
        <f>(I25-F25)/G25</f>
        <v>14.433495691270139</v>
      </c>
      <c r="K25" s="256">
        <f>K10</f>
        <v>36453</v>
      </c>
    </row>
    <row r="26" spans="1:11" s="107" customFormat="1" ht="3" customHeight="1">
      <c r="A26" s="335"/>
      <c r="C26" s="336"/>
      <c r="D26" s="337"/>
      <c r="F26" s="55"/>
      <c r="G26" s="55"/>
      <c r="H26" s="55"/>
      <c r="I26" s="55"/>
      <c r="J26" s="329"/>
      <c r="K26" s="278"/>
    </row>
    <row r="27" spans="1:11" s="107" customFormat="1" ht="12.75" customHeight="1">
      <c r="A27" s="335"/>
      <c r="B27" s="74" t="s">
        <v>15</v>
      </c>
      <c r="C27" s="338"/>
      <c r="D27" s="339"/>
      <c r="E27" s="340"/>
      <c r="F27" s="341">
        <f>SUM(F22:F25)</f>
        <v>68027</v>
      </c>
      <c r="G27" s="341">
        <f>SUM(G22:G25)</f>
        <v>381497</v>
      </c>
      <c r="H27" s="341">
        <f>SUM(H22:H25)</f>
        <v>449524</v>
      </c>
      <c r="I27" s="341">
        <f>SUM(I22:I25)</f>
        <v>5511930</v>
      </c>
      <c r="J27" s="342">
        <f>(I27-F27)/G27</f>
        <v>14.269844848059094</v>
      </c>
      <c r="K27" s="343">
        <f>SUM(K22:K25)</f>
        <v>2346002</v>
      </c>
    </row>
    <row r="28" spans="1:11" s="107" customFormat="1" ht="5.25" customHeight="1">
      <c r="A28" s="335"/>
      <c r="B28" s="27"/>
      <c r="C28" s="336"/>
      <c r="D28" s="337"/>
      <c r="F28" s="344"/>
      <c r="G28" s="344"/>
      <c r="H28" s="344"/>
      <c r="I28" s="344"/>
      <c r="J28" s="345"/>
      <c r="K28" s="333"/>
    </row>
    <row r="29" spans="2:8" ht="10.5" customHeight="1">
      <c r="B29" s="117" t="s">
        <v>282</v>
      </c>
      <c r="C29" s="346"/>
      <c r="D29" s="346"/>
      <c r="E29" s="346"/>
      <c r="F29" s="346"/>
      <c r="G29" s="346"/>
      <c r="H29" s="346"/>
    </row>
    <row r="30" spans="2:16" s="7" customFormat="1" ht="10.5" customHeight="1">
      <c r="B30" s="117" t="s">
        <v>283</v>
      </c>
      <c r="C30" s="346"/>
      <c r="D30" s="346"/>
      <c r="E30" s="346"/>
      <c r="F30" s="346"/>
      <c r="G30" s="346"/>
      <c r="H30" s="346"/>
      <c r="N30" s="4"/>
      <c r="O30" s="4"/>
      <c r="P30" s="4"/>
    </row>
    <row r="31" spans="2:16" s="7" customFormat="1" ht="29.25" customHeight="1">
      <c r="B31" s="347"/>
      <c r="C31" s="347"/>
      <c r="D31" s="347"/>
      <c r="E31" s="347"/>
      <c r="F31" s="347"/>
      <c r="G31" s="347"/>
      <c r="H31" s="348"/>
      <c r="I31" s="349"/>
      <c r="J31" s="349"/>
      <c r="K31" s="349"/>
      <c r="N31" s="4"/>
      <c r="O31" s="4"/>
      <c r="P31" s="4"/>
    </row>
    <row r="32" spans="2:11" s="7" customFormat="1" ht="5.25" customHeight="1">
      <c r="B32" s="350"/>
      <c r="C32" s="8"/>
      <c r="D32" s="8"/>
      <c r="E32" s="8"/>
      <c r="F32" s="8"/>
      <c r="G32" s="8"/>
      <c r="H32" s="8"/>
      <c r="I32" s="8"/>
      <c r="J32" s="8"/>
      <c r="K32" s="8"/>
    </row>
    <row r="33" spans="2:11" ht="20.25" customHeight="1">
      <c r="B33" s="319"/>
      <c r="C33" s="319"/>
      <c r="D33" s="319"/>
      <c r="E33" s="319"/>
      <c r="F33" s="351">
        <f>F15+F17</f>
        <v>48744</v>
      </c>
      <c r="G33" s="351">
        <f>G15+G17</f>
        <v>239643</v>
      </c>
      <c r="H33" s="351">
        <f>H15+H17</f>
        <v>288387</v>
      </c>
      <c r="I33" s="351">
        <f>I15+I17</f>
        <v>2814424</v>
      </c>
      <c r="J33" s="351"/>
      <c r="K33" s="351"/>
    </row>
    <row r="34" spans="2:11" ht="3" customHeight="1">
      <c r="B34" s="352"/>
      <c r="C34" s="353"/>
      <c r="D34" s="353"/>
      <c r="E34" s="353"/>
      <c r="F34" s="353"/>
      <c r="G34" s="353"/>
      <c r="H34" s="66"/>
      <c r="I34" s="66"/>
      <c r="J34" s="66"/>
      <c r="K34" s="66"/>
    </row>
    <row r="35" spans="2:11" ht="11.25">
      <c r="B35" s="352"/>
      <c r="C35" s="354"/>
      <c r="D35" s="66"/>
      <c r="E35" s="66"/>
      <c r="F35" s="355">
        <f>F15+F16</f>
        <v>12929</v>
      </c>
      <c r="G35" s="355">
        <f>G15+G16</f>
        <v>66195</v>
      </c>
      <c r="H35" s="355">
        <f>H15+H16</f>
        <v>79124</v>
      </c>
      <c r="I35" s="355">
        <f>I15+I16</f>
        <v>562511</v>
      </c>
      <c r="J35" s="66"/>
      <c r="K35" s="66"/>
    </row>
    <row r="36" spans="2:11" ht="11.25">
      <c r="B36" s="352"/>
      <c r="C36" s="354"/>
      <c r="D36" s="66"/>
      <c r="E36" s="66"/>
      <c r="F36" s="355"/>
      <c r="G36" s="355"/>
      <c r="H36" s="355"/>
      <c r="I36" s="356"/>
      <c r="J36" s="66"/>
      <c r="K36" s="66"/>
    </row>
    <row r="37" spans="2:11" ht="11.25">
      <c r="B37" s="352"/>
      <c r="C37" s="354"/>
      <c r="D37" s="66"/>
      <c r="E37" s="66"/>
      <c r="F37" s="355"/>
      <c r="G37" s="355"/>
      <c r="H37" s="355"/>
      <c r="I37" s="357">
        <f>I12+I15+I16</f>
        <v>2946670</v>
      </c>
      <c r="J37" s="66"/>
      <c r="K37" s="66"/>
    </row>
    <row r="38" spans="2:9" ht="11.25">
      <c r="B38" s="358"/>
      <c r="C38" s="359"/>
      <c r="F38" s="360"/>
      <c r="G38" s="360"/>
      <c r="H38" s="360"/>
      <c r="I38" s="361"/>
    </row>
    <row r="39" spans="2:9" ht="11.25">
      <c r="B39" s="358"/>
      <c r="C39" s="359"/>
      <c r="F39" s="360"/>
      <c r="G39" s="360"/>
      <c r="H39" s="360"/>
      <c r="I39" s="361"/>
    </row>
    <row r="40" spans="2:9" ht="11.25">
      <c r="B40" s="358"/>
      <c r="C40" s="359"/>
      <c r="F40" s="360"/>
      <c r="G40" s="360"/>
      <c r="H40" s="360"/>
      <c r="I40" s="361"/>
    </row>
    <row r="41" spans="2:9" ht="11.25">
      <c r="B41" s="358"/>
      <c r="C41" s="359"/>
      <c r="F41" s="360"/>
      <c r="G41" s="360"/>
      <c r="H41" s="360"/>
      <c r="I41" s="361"/>
    </row>
    <row r="42" spans="2:9" ht="11.25">
      <c r="B42" s="358"/>
      <c r="C42" s="359"/>
      <c r="F42" s="360"/>
      <c r="G42" s="360"/>
      <c r="H42" s="360"/>
      <c r="I42" s="361"/>
    </row>
    <row r="43" spans="2:9" ht="11.25">
      <c r="B43" s="358"/>
      <c r="C43" s="359"/>
      <c r="F43" s="360"/>
      <c r="G43" s="360"/>
      <c r="H43" s="360"/>
      <c r="I43" s="361"/>
    </row>
    <row r="44" spans="2:9" ht="11.25">
      <c r="B44" s="358"/>
      <c r="C44" s="359"/>
      <c r="F44" s="360"/>
      <c r="G44" s="360"/>
      <c r="H44" s="360"/>
      <c r="I44" s="361"/>
    </row>
    <row r="45" spans="2:9" ht="11.25">
      <c r="B45" s="358"/>
      <c r="C45" s="359"/>
      <c r="F45" s="360"/>
      <c r="G45" s="360"/>
      <c r="H45" s="360"/>
      <c r="I45" s="361"/>
    </row>
    <row r="46" spans="2:9" ht="11.25">
      <c r="B46" s="358"/>
      <c r="C46" s="359"/>
      <c r="F46" s="360"/>
      <c r="G46" s="360"/>
      <c r="H46" s="360"/>
      <c r="I46" s="361"/>
    </row>
    <row r="47" spans="2:9" ht="11.25">
      <c r="B47" s="358"/>
      <c r="C47" s="359"/>
      <c r="F47" s="360"/>
      <c r="G47" s="360"/>
      <c r="H47" s="360"/>
      <c r="I47" s="361"/>
    </row>
    <row r="48" spans="2:9" ht="11.25">
      <c r="B48" s="358"/>
      <c r="C48" s="359"/>
      <c r="F48" s="360"/>
      <c r="G48" s="360"/>
      <c r="H48" s="360"/>
      <c r="I48" s="361"/>
    </row>
    <row r="49" spans="2:9" ht="11.25">
      <c r="B49" s="358"/>
      <c r="C49" s="359"/>
      <c r="F49" s="360"/>
      <c r="G49" s="360"/>
      <c r="H49" s="360"/>
      <c r="I49" s="361"/>
    </row>
    <row r="50" spans="2:9" ht="11.25">
      <c r="B50" s="358"/>
      <c r="C50" s="359"/>
      <c r="F50" s="360"/>
      <c r="G50" s="360"/>
      <c r="H50" s="360"/>
      <c r="I50" s="361"/>
    </row>
    <row r="51" spans="2:9" ht="11.25">
      <c r="B51" s="358"/>
      <c r="C51" s="359"/>
      <c r="F51" s="360"/>
      <c r="G51" s="360"/>
      <c r="H51" s="360"/>
      <c r="I51" s="361"/>
    </row>
    <row r="52" spans="2:9" ht="11.25">
      <c r="B52" s="358"/>
      <c r="C52" s="359"/>
      <c r="F52" s="360"/>
      <c r="G52" s="360"/>
      <c r="H52" s="360"/>
      <c r="I52" s="361"/>
    </row>
    <row r="53" spans="2:9" ht="11.25">
      <c r="B53" s="358"/>
      <c r="C53" s="359"/>
      <c r="F53" s="360"/>
      <c r="G53" s="360"/>
      <c r="H53" s="360"/>
      <c r="I53" s="361"/>
    </row>
    <row r="54" spans="2:9" ht="3" customHeight="1">
      <c r="B54" s="362"/>
      <c r="I54" s="362"/>
    </row>
    <row r="55" spans="2:8" ht="11.25">
      <c r="B55" s="363"/>
      <c r="C55" s="16"/>
      <c r="D55" s="52"/>
      <c r="E55" s="52"/>
      <c r="F55" s="364"/>
      <c r="G55" s="364"/>
      <c r="H55" s="364"/>
    </row>
    <row r="56" spans="2:8" ht="3" customHeight="1">
      <c r="B56" s="16"/>
      <c r="C56" s="16"/>
      <c r="D56" s="16"/>
      <c r="E56" s="16"/>
      <c r="F56" s="16"/>
      <c r="G56" s="16"/>
      <c r="H56" s="16"/>
    </row>
  </sheetData>
  <mergeCells count="9">
    <mergeCell ref="B31:K31"/>
    <mergeCell ref="B4:D4"/>
    <mergeCell ref="B1:K1"/>
    <mergeCell ref="E5:H5"/>
    <mergeCell ref="B14:C14"/>
    <mergeCell ref="F3:H3"/>
    <mergeCell ref="I3:I4"/>
    <mergeCell ref="J3:J4"/>
    <mergeCell ref="K3:K4"/>
  </mergeCells>
  <printOptions/>
  <pageMargins left="0.984251968503937" right="0.984251968503937" top="0.7874015748031497" bottom="0.7874015748031497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workbookViewId="0" topLeftCell="A22">
      <selection activeCell="B58" sqref="B58"/>
    </sheetView>
  </sheetViews>
  <sheetFormatPr defaultColWidth="9.140625" defaultRowHeight="12.75"/>
  <cols>
    <col min="1" max="1" width="8.28125" style="367" customWidth="1"/>
    <col min="2" max="2" width="48.28125" style="367" customWidth="1"/>
    <col min="3" max="3" width="8.28125" style="367" customWidth="1"/>
    <col min="4" max="4" width="8.57421875" style="367" customWidth="1"/>
    <col min="5" max="5" width="6.7109375" style="447" customWidth="1"/>
    <col min="6" max="6" width="7.140625" style="367" customWidth="1"/>
    <col min="7" max="7" width="8.421875" style="367" bestFit="1" customWidth="1"/>
    <col min="8" max="8" width="9.421875" style="367" customWidth="1"/>
    <col min="9" max="9" width="7.7109375" style="367" customWidth="1"/>
    <col min="10" max="10" width="9.421875" style="367" customWidth="1"/>
    <col min="11" max="11" width="10.57421875" style="367" customWidth="1"/>
    <col min="12" max="12" width="10.28125" style="367" customWidth="1"/>
    <col min="13" max="13" width="10.421875" style="367" customWidth="1"/>
    <col min="14" max="14" width="11.421875" style="367" customWidth="1"/>
    <col min="15" max="23" width="8.00390625" style="367" customWidth="1"/>
    <col min="24" max="24" width="13.00390625" style="367" bestFit="1" customWidth="1"/>
    <col min="25" max="16384" width="8.00390625" style="367" customWidth="1"/>
  </cols>
  <sheetData>
    <row r="1" spans="1:12" ht="30.75" customHeight="1">
      <c r="A1" s="365" t="s">
        <v>285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</row>
    <row r="2" spans="1:12" ht="3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4" s="375" customFormat="1" ht="36.75" customHeight="1">
      <c r="A3" s="370"/>
      <c r="B3" s="371"/>
      <c r="C3" s="372" t="s">
        <v>8</v>
      </c>
      <c r="D3" s="373"/>
      <c r="E3" s="373"/>
      <c r="F3" s="374" t="s">
        <v>296</v>
      </c>
      <c r="G3" s="374" t="s">
        <v>37</v>
      </c>
      <c r="H3" s="374" t="s">
        <v>286</v>
      </c>
      <c r="I3" s="374" t="s">
        <v>287</v>
      </c>
      <c r="J3" s="374" t="s">
        <v>288</v>
      </c>
      <c r="K3" s="374" t="s">
        <v>297</v>
      </c>
      <c r="L3" s="374" t="s">
        <v>298</v>
      </c>
      <c r="M3" s="374" t="s">
        <v>289</v>
      </c>
      <c r="N3" s="374" t="s">
        <v>290</v>
      </c>
    </row>
    <row r="4" spans="1:14" s="375" customFormat="1" ht="18.75" customHeight="1">
      <c r="A4" s="376" t="s">
        <v>299</v>
      </c>
      <c r="B4" s="377"/>
      <c r="C4" s="378" t="s">
        <v>267</v>
      </c>
      <c r="D4" s="379" t="s">
        <v>268</v>
      </c>
      <c r="E4" s="380" t="s">
        <v>15</v>
      </c>
      <c r="F4" s="381"/>
      <c r="G4" s="381"/>
      <c r="H4" s="381"/>
      <c r="I4" s="381"/>
      <c r="J4" s="381"/>
      <c r="K4" s="381"/>
      <c r="L4" s="382"/>
      <c r="M4" s="381"/>
      <c r="N4" s="381"/>
    </row>
    <row r="5" spans="1:14" ht="18" customHeight="1">
      <c r="A5" s="383"/>
      <c r="B5" s="384"/>
      <c r="C5" s="385" t="s">
        <v>269</v>
      </c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386"/>
    </row>
    <row r="6" spans="1:12" ht="3" customHeight="1">
      <c r="A6" s="387"/>
      <c r="B6" s="388"/>
      <c r="C6" s="389"/>
      <c r="D6" s="389"/>
      <c r="E6" s="389"/>
      <c r="F6" s="389"/>
      <c r="G6" s="389"/>
      <c r="H6" s="389"/>
      <c r="I6" s="389"/>
      <c r="J6" s="389"/>
      <c r="K6" s="389"/>
      <c r="L6" s="389"/>
    </row>
    <row r="7" spans="1:24" s="398" customFormat="1" ht="12.75" customHeight="1">
      <c r="A7" s="390" t="s">
        <v>300</v>
      </c>
      <c r="B7" s="390" t="s">
        <v>301</v>
      </c>
      <c r="C7" s="391">
        <v>0</v>
      </c>
      <c r="D7" s="391">
        <v>38</v>
      </c>
      <c r="E7" s="391">
        <f aca="true" t="shared" si="0" ref="E7:E27">SUM(C7:D7)</f>
        <v>38</v>
      </c>
      <c r="F7" s="392" t="str">
        <f aca="true" t="shared" si="1" ref="F7:F27">IF((E7*1000/$X$25)&lt;0.01,"&lt;0.01",E7*1000/$X$25)</f>
        <v>&lt;0.01</v>
      </c>
      <c r="G7" s="391">
        <v>433</v>
      </c>
      <c r="H7" s="391">
        <v>412</v>
      </c>
      <c r="I7" s="393">
        <f aca="true" t="shared" si="2" ref="I7:I27">(G7-C7)/D7</f>
        <v>11.394736842105264</v>
      </c>
      <c r="J7" s="394">
        <f aca="true" t="shared" si="3" ref="J7:J27">(H7-C7)/D7</f>
        <v>10.842105263157896</v>
      </c>
      <c r="K7" s="392">
        <f aca="true" t="shared" si="4" ref="K7:K27">IF((G7*1000/$X$25)&lt;0.01,"&lt;0.01",G7*1000/$X$25)</f>
        <v>0.022304365486467994</v>
      </c>
      <c r="L7" s="392">
        <f aca="true" t="shared" si="5" ref="L7:L27">IF((H7*1000/$X$25)&lt;0.01,"&lt;0.01",H7*1000/$X$25)</f>
        <v>0.02122262951599264</v>
      </c>
      <c r="M7" s="395" t="e">
        <v>#N/A</v>
      </c>
      <c r="N7" s="395">
        <v>3</v>
      </c>
      <c r="O7" s="396">
        <f aca="true" t="shared" si="6" ref="O7:O29">H7/G7*100</f>
        <v>95.1501154734411</v>
      </c>
      <c r="P7" s="397"/>
      <c r="Q7" s="397"/>
      <c r="R7" s="397"/>
      <c r="S7" s="397"/>
      <c r="T7" s="397"/>
      <c r="X7" s="399"/>
    </row>
    <row r="8" spans="1:24" s="398" customFormat="1" ht="12.75" customHeight="1">
      <c r="A8" s="390" t="s">
        <v>302</v>
      </c>
      <c r="B8" s="390" t="s">
        <v>303</v>
      </c>
      <c r="C8" s="391">
        <v>5</v>
      </c>
      <c r="D8" s="391">
        <v>130</v>
      </c>
      <c r="E8" s="391">
        <f t="shared" si="0"/>
        <v>135</v>
      </c>
      <c r="F8" s="392" t="str">
        <f t="shared" si="1"/>
        <v>&lt;0.01</v>
      </c>
      <c r="G8" s="391">
        <v>1425</v>
      </c>
      <c r="H8" s="391">
        <v>1082</v>
      </c>
      <c r="I8" s="393">
        <f t="shared" si="2"/>
        <v>10.923076923076923</v>
      </c>
      <c r="J8" s="394">
        <f t="shared" si="3"/>
        <v>8.284615384615385</v>
      </c>
      <c r="K8" s="392">
        <f t="shared" si="4"/>
        <v>0.0734035122822561</v>
      </c>
      <c r="L8" s="392">
        <f t="shared" si="5"/>
        <v>0.05573515809782534</v>
      </c>
      <c r="M8" s="395" t="e">
        <v>#N/A</v>
      </c>
      <c r="N8" s="395">
        <v>5</v>
      </c>
      <c r="O8" s="396">
        <f t="shared" si="6"/>
        <v>75.9298245614035</v>
      </c>
      <c r="P8" s="397"/>
      <c r="Q8" s="397"/>
      <c r="R8" s="397"/>
      <c r="S8" s="397"/>
      <c r="T8" s="397"/>
      <c r="X8" s="399"/>
    </row>
    <row r="9" spans="1:24" s="398" customFormat="1" ht="24" customHeight="1">
      <c r="A9" s="390" t="s">
        <v>304</v>
      </c>
      <c r="B9" s="400" t="s">
        <v>305</v>
      </c>
      <c r="C9" s="391">
        <v>0</v>
      </c>
      <c r="D9" s="391">
        <v>40</v>
      </c>
      <c r="E9" s="391">
        <f t="shared" si="0"/>
        <v>40</v>
      </c>
      <c r="F9" s="392" t="str">
        <f t="shared" si="1"/>
        <v>&lt;0.01</v>
      </c>
      <c r="G9" s="391">
        <v>206</v>
      </c>
      <c r="H9" s="391">
        <v>191</v>
      </c>
      <c r="I9" s="393">
        <f t="shared" si="2"/>
        <v>5.15</v>
      </c>
      <c r="J9" s="394">
        <f t="shared" si="3"/>
        <v>4.775</v>
      </c>
      <c r="K9" s="392">
        <f t="shared" si="4"/>
        <v>0.01061131475799632</v>
      </c>
      <c r="L9" s="392" t="str">
        <f t="shared" si="5"/>
        <v>&lt;0.01</v>
      </c>
      <c r="M9" s="395" t="e">
        <v>#N/A</v>
      </c>
      <c r="N9" s="395">
        <v>3</v>
      </c>
      <c r="O9" s="396">
        <f t="shared" si="6"/>
        <v>92.71844660194175</v>
      </c>
      <c r="P9" s="397"/>
      <c r="Q9" s="397"/>
      <c r="R9" s="397"/>
      <c r="S9" s="397"/>
      <c r="T9" s="397"/>
      <c r="X9" s="399"/>
    </row>
    <row r="10" spans="1:24" s="398" customFormat="1" ht="12.75" customHeight="1">
      <c r="A10" s="390" t="s">
        <v>306</v>
      </c>
      <c r="B10" s="390" t="s">
        <v>307</v>
      </c>
      <c r="C10" s="391">
        <v>1</v>
      </c>
      <c r="D10" s="391">
        <v>101</v>
      </c>
      <c r="E10" s="391">
        <f t="shared" si="0"/>
        <v>102</v>
      </c>
      <c r="F10" s="392" t="str">
        <f t="shared" si="1"/>
        <v>&lt;0.01</v>
      </c>
      <c r="G10" s="391">
        <v>1568</v>
      </c>
      <c r="H10" s="391">
        <v>1200</v>
      </c>
      <c r="I10" s="393">
        <f t="shared" si="2"/>
        <v>15.514851485148515</v>
      </c>
      <c r="J10" s="394">
        <f t="shared" si="3"/>
        <v>11.871287128712872</v>
      </c>
      <c r="K10" s="392">
        <f t="shared" si="4"/>
        <v>0.08076961912882637</v>
      </c>
      <c r="L10" s="392">
        <f t="shared" si="5"/>
        <v>0.06181348402716303</v>
      </c>
      <c r="M10" s="395" t="e">
        <v>#N/A</v>
      </c>
      <c r="N10" s="395">
        <v>7</v>
      </c>
      <c r="O10" s="396">
        <f t="shared" si="6"/>
        <v>76.53061224489795</v>
      </c>
      <c r="P10" s="397"/>
      <c r="Q10" s="397"/>
      <c r="R10" s="397"/>
      <c r="S10" s="397"/>
      <c r="T10" s="397"/>
      <c r="X10" s="399"/>
    </row>
    <row r="11" spans="1:24" s="398" customFormat="1" ht="12.75" customHeight="1">
      <c r="A11" s="390" t="s">
        <v>308</v>
      </c>
      <c r="B11" s="390" t="s">
        <v>309</v>
      </c>
      <c r="C11" s="391">
        <v>8566</v>
      </c>
      <c r="D11" s="391">
        <v>96233</v>
      </c>
      <c r="E11" s="391">
        <f t="shared" si="0"/>
        <v>104799</v>
      </c>
      <c r="F11" s="392">
        <f t="shared" si="1"/>
        <v>5.398326093802216</v>
      </c>
      <c r="G11" s="391">
        <v>2138246</v>
      </c>
      <c r="H11" s="391">
        <v>2107923</v>
      </c>
      <c r="I11" s="393">
        <f t="shared" si="2"/>
        <v>22.13045421009425</v>
      </c>
      <c r="J11" s="394">
        <f t="shared" si="3"/>
        <v>21.815354400257707</v>
      </c>
      <c r="K11" s="392">
        <f t="shared" si="4"/>
        <v>110.14369580595438</v>
      </c>
      <c r="L11" s="392">
        <f t="shared" si="5"/>
        <v>108.58172057582465</v>
      </c>
      <c r="M11" s="395">
        <v>8</v>
      </c>
      <c r="N11" s="395">
        <v>8</v>
      </c>
      <c r="O11" s="396">
        <f t="shared" si="6"/>
        <v>98.58187505085945</v>
      </c>
      <c r="P11" s="397"/>
      <c r="Q11" s="397"/>
      <c r="R11" s="397"/>
      <c r="S11" s="397"/>
      <c r="T11" s="397"/>
      <c r="X11" s="399"/>
    </row>
    <row r="12" spans="1:24" s="398" customFormat="1" ht="12.75" customHeight="1">
      <c r="A12" s="390" t="s">
        <v>310</v>
      </c>
      <c r="B12" s="390" t="s">
        <v>311</v>
      </c>
      <c r="C12" s="391">
        <v>4</v>
      </c>
      <c r="D12" s="391">
        <v>1120</v>
      </c>
      <c r="E12" s="391">
        <f t="shared" si="0"/>
        <v>1124</v>
      </c>
      <c r="F12" s="392">
        <f t="shared" si="1"/>
        <v>0.057898630038776044</v>
      </c>
      <c r="G12" s="391">
        <v>66025</v>
      </c>
      <c r="H12" s="391">
        <v>65307</v>
      </c>
      <c r="I12" s="393">
        <f t="shared" si="2"/>
        <v>58.94732142857143</v>
      </c>
      <c r="J12" s="394">
        <f t="shared" si="3"/>
        <v>58.30625</v>
      </c>
      <c r="K12" s="392">
        <f t="shared" si="4"/>
        <v>3.4010294024111993</v>
      </c>
      <c r="L12" s="392">
        <f t="shared" si="5"/>
        <v>3.36404433446828</v>
      </c>
      <c r="M12" s="395">
        <v>23</v>
      </c>
      <c r="N12" s="395">
        <v>22</v>
      </c>
      <c r="O12" s="396">
        <f t="shared" si="6"/>
        <v>98.91253313138962</v>
      </c>
      <c r="P12" s="397"/>
      <c r="Q12" s="397"/>
      <c r="R12" s="397"/>
      <c r="S12" s="397"/>
      <c r="T12" s="397"/>
      <c r="X12" s="399"/>
    </row>
    <row r="13" spans="1:24" s="398" customFormat="1" ht="12.75" customHeight="1">
      <c r="A13" s="390" t="s">
        <v>312</v>
      </c>
      <c r="B13" s="390" t="s">
        <v>313</v>
      </c>
      <c r="C13" s="391">
        <v>0</v>
      </c>
      <c r="D13" s="391">
        <v>4</v>
      </c>
      <c r="E13" s="391">
        <f t="shared" si="0"/>
        <v>4</v>
      </c>
      <c r="F13" s="392" t="str">
        <f t="shared" si="1"/>
        <v>&lt;0.01</v>
      </c>
      <c r="G13" s="391">
        <v>22</v>
      </c>
      <c r="H13" s="391">
        <v>22</v>
      </c>
      <c r="I13" s="393">
        <f t="shared" si="2"/>
        <v>5.5</v>
      </c>
      <c r="J13" s="394">
        <f t="shared" si="3"/>
        <v>5.5</v>
      </c>
      <c r="K13" s="392" t="str">
        <f t="shared" si="4"/>
        <v>&lt;0.01</v>
      </c>
      <c r="L13" s="392" t="str">
        <f t="shared" si="5"/>
        <v>&lt;0.01</v>
      </c>
      <c r="M13" s="395" t="e">
        <v>#N/A</v>
      </c>
      <c r="N13" s="395">
        <v>5.5</v>
      </c>
      <c r="O13" s="396">
        <f t="shared" si="6"/>
        <v>100</v>
      </c>
      <c r="P13" s="397"/>
      <c r="Q13" s="397"/>
      <c r="R13" s="397"/>
      <c r="S13" s="397"/>
      <c r="T13" s="397"/>
      <c r="X13" s="399"/>
    </row>
    <row r="14" spans="1:24" s="398" customFormat="1" ht="12.75" customHeight="1">
      <c r="A14" s="390" t="s">
        <v>314</v>
      </c>
      <c r="B14" s="390" t="s">
        <v>315</v>
      </c>
      <c r="C14" s="391">
        <v>0</v>
      </c>
      <c r="D14" s="391">
        <v>12</v>
      </c>
      <c r="E14" s="391">
        <f t="shared" si="0"/>
        <v>12</v>
      </c>
      <c r="F14" s="392" t="str">
        <f t="shared" si="1"/>
        <v>&lt;0.01</v>
      </c>
      <c r="G14" s="391">
        <v>44</v>
      </c>
      <c r="H14" s="391">
        <v>41</v>
      </c>
      <c r="I14" s="393">
        <f t="shared" si="2"/>
        <v>3.6666666666666665</v>
      </c>
      <c r="J14" s="394">
        <f t="shared" si="3"/>
        <v>3.4166666666666665</v>
      </c>
      <c r="K14" s="392" t="str">
        <f t="shared" si="4"/>
        <v>&lt;0.01</v>
      </c>
      <c r="L14" s="392" t="str">
        <f t="shared" si="5"/>
        <v>&lt;0.01</v>
      </c>
      <c r="M14" s="395" t="e">
        <v>#N/A</v>
      </c>
      <c r="N14" s="395">
        <v>3</v>
      </c>
      <c r="O14" s="396">
        <f t="shared" si="6"/>
        <v>93.18181818181817</v>
      </c>
      <c r="P14" s="397"/>
      <c r="Q14" s="397"/>
      <c r="R14" s="397"/>
      <c r="S14" s="397"/>
      <c r="T14" s="397"/>
      <c r="X14" s="399"/>
    </row>
    <row r="15" spans="1:24" s="398" customFormat="1" ht="12.75" customHeight="1">
      <c r="A15" s="390" t="s">
        <v>316</v>
      </c>
      <c r="B15" s="390" t="s">
        <v>317</v>
      </c>
      <c r="C15" s="391">
        <v>2</v>
      </c>
      <c r="D15" s="391">
        <v>271</v>
      </c>
      <c r="E15" s="391">
        <f t="shared" si="0"/>
        <v>273</v>
      </c>
      <c r="F15" s="392">
        <f t="shared" si="1"/>
        <v>0.01406256761617959</v>
      </c>
      <c r="G15" s="391">
        <v>3328</v>
      </c>
      <c r="H15" s="391">
        <v>2503</v>
      </c>
      <c r="I15" s="393">
        <f t="shared" si="2"/>
        <v>12.273062730627306</v>
      </c>
      <c r="J15" s="394">
        <f t="shared" si="3"/>
        <v>9.228782287822877</v>
      </c>
      <c r="K15" s="392">
        <f t="shared" si="4"/>
        <v>0.1714293957019988</v>
      </c>
      <c r="L15" s="392">
        <f t="shared" si="5"/>
        <v>0.12893262543332423</v>
      </c>
      <c r="M15" s="395" t="e">
        <v>#N/A</v>
      </c>
      <c r="N15" s="395">
        <v>4</v>
      </c>
      <c r="O15" s="396">
        <f t="shared" si="6"/>
        <v>75.21033653846155</v>
      </c>
      <c r="P15" s="397"/>
      <c r="Q15" s="397"/>
      <c r="R15" s="397"/>
      <c r="S15" s="397"/>
      <c r="T15" s="397"/>
      <c r="X15" s="399"/>
    </row>
    <row r="16" spans="1:24" s="398" customFormat="1" ht="12.75" customHeight="1">
      <c r="A16" s="390" t="s">
        <v>318</v>
      </c>
      <c r="B16" s="390" t="s">
        <v>319</v>
      </c>
      <c r="C16" s="391">
        <v>1</v>
      </c>
      <c r="D16" s="391">
        <v>332</v>
      </c>
      <c r="E16" s="391">
        <f t="shared" si="0"/>
        <v>333</v>
      </c>
      <c r="F16" s="392">
        <f t="shared" si="1"/>
        <v>0.017153241817537742</v>
      </c>
      <c r="G16" s="391">
        <v>5503</v>
      </c>
      <c r="H16" s="391">
        <v>4946</v>
      </c>
      <c r="I16" s="393">
        <f t="shared" si="2"/>
        <v>16.572289156626507</v>
      </c>
      <c r="J16" s="394">
        <f t="shared" si="3"/>
        <v>14.894578313253012</v>
      </c>
      <c r="K16" s="392">
        <f t="shared" si="4"/>
        <v>0.2834663355012318</v>
      </c>
      <c r="L16" s="392">
        <f t="shared" si="5"/>
        <v>0.2547745766652903</v>
      </c>
      <c r="M16" s="395" t="e">
        <v>#N/A</v>
      </c>
      <c r="N16" s="395">
        <v>4</v>
      </c>
      <c r="O16" s="396">
        <f t="shared" si="6"/>
        <v>89.87824822823914</v>
      </c>
      <c r="P16" s="397"/>
      <c r="Q16" s="397"/>
      <c r="R16" s="397"/>
      <c r="S16" s="397"/>
      <c r="T16" s="397"/>
      <c r="X16" s="399"/>
    </row>
    <row r="17" spans="1:24" s="398" customFormat="1" ht="12.75" customHeight="1">
      <c r="A17" s="390" t="s">
        <v>320</v>
      </c>
      <c r="B17" s="390" t="s">
        <v>321</v>
      </c>
      <c r="C17" s="391">
        <v>11</v>
      </c>
      <c r="D17" s="391">
        <v>417</v>
      </c>
      <c r="E17" s="391">
        <f t="shared" si="0"/>
        <v>428</v>
      </c>
      <c r="F17" s="392">
        <f t="shared" si="1"/>
        <v>0.022046809303021483</v>
      </c>
      <c r="G17" s="391">
        <v>2100</v>
      </c>
      <c r="H17" s="391">
        <v>1714</v>
      </c>
      <c r="I17" s="393">
        <f t="shared" si="2"/>
        <v>5.009592326139089</v>
      </c>
      <c r="J17" s="394">
        <f t="shared" si="3"/>
        <v>4.083932853717027</v>
      </c>
      <c r="K17" s="392">
        <f t="shared" si="4"/>
        <v>0.1081735970475353</v>
      </c>
      <c r="L17" s="392">
        <f t="shared" si="5"/>
        <v>0.08829025968546453</v>
      </c>
      <c r="M17" s="395" t="e">
        <v>#N/A</v>
      </c>
      <c r="N17" s="395">
        <v>2</v>
      </c>
      <c r="O17" s="396">
        <f t="shared" si="6"/>
        <v>81.61904761904762</v>
      </c>
      <c r="P17" s="397"/>
      <c r="Q17" s="397"/>
      <c r="R17" s="397"/>
      <c r="S17" s="397"/>
      <c r="T17" s="397"/>
      <c r="X17" s="399"/>
    </row>
    <row r="18" spans="1:24" s="398" customFormat="1" ht="12.75" customHeight="1">
      <c r="A18" s="390" t="s">
        <v>322</v>
      </c>
      <c r="B18" s="390" t="s">
        <v>323</v>
      </c>
      <c r="C18" s="391">
        <v>1</v>
      </c>
      <c r="D18" s="391">
        <v>94</v>
      </c>
      <c r="E18" s="391">
        <f t="shared" si="0"/>
        <v>95</v>
      </c>
      <c r="F18" s="392" t="str">
        <f t="shared" si="1"/>
        <v>&lt;0.01</v>
      </c>
      <c r="G18" s="391">
        <v>878</v>
      </c>
      <c r="H18" s="391">
        <v>801</v>
      </c>
      <c r="I18" s="393">
        <f t="shared" si="2"/>
        <v>9.329787234042554</v>
      </c>
      <c r="J18" s="394">
        <f t="shared" si="3"/>
        <v>8.51063829787234</v>
      </c>
      <c r="K18" s="392">
        <f t="shared" si="4"/>
        <v>0.04522686581320762</v>
      </c>
      <c r="L18" s="392">
        <f t="shared" si="5"/>
        <v>0.04126050058813133</v>
      </c>
      <c r="M18" s="395" t="e">
        <v>#N/A</v>
      </c>
      <c r="N18" s="395">
        <v>4</v>
      </c>
      <c r="O18" s="396">
        <f t="shared" si="6"/>
        <v>91.23006833712985</v>
      </c>
      <c r="P18" s="397"/>
      <c r="Q18" s="397"/>
      <c r="R18" s="397"/>
      <c r="S18" s="397"/>
      <c r="T18" s="397"/>
      <c r="X18" s="399"/>
    </row>
    <row r="19" spans="1:24" s="398" customFormat="1" ht="12.75" customHeight="1">
      <c r="A19" s="390" t="s">
        <v>324</v>
      </c>
      <c r="B19" s="390" t="s">
        <v>325</v>
      </c>
      <c r="C19" s="391">
        <v>0</v>
      </c>
      <c r="D19" s="391">
        <v>191</v>
      </c>
      <c r="E19" s="391">
        <f t="shared" si="0"/>
        <v>191</v>
      </c>
      <c r="F19" s="392" t="str">
        <f t="shared" si="1"/>
        <v>&lt;0.01</v>
      </c>
      <c r="G19" s="391">
        <v>1620</v>
      </c>
      <c r="H19" s="391">
        <v>1243</v>
      </c>
      <c r="I19" s="393">
        <f t="shared" si="2"/>
        <v>8.481675392670157</v>
      </c>
      <c r="J19" s="394">
        <f t="shared" si="3"/>
        <v>6.507853403141361</v>
      </c>
      <c r="K19" s="392">
        <f t="shared" si="4"/>
        <v>0.0834482034366701</v>
      </c>
      <c r="L19" s="392">
        <f t="shared" si="5"/>
        <v>0.06402846720480304</v>
      </c>
      <c r="M19" s="395" t="e">
        <v>#N/A</v>
      </c>
      <c r="N19" s="395">
        <v>4</v>
      </c>
      <c r="O19" s="396">
        <f t="shared" si="6"/>
        <v>76.72839506172839</v>
      </c>
      <c r="P19" s="397"/>
      <c r="Q19" s="397"/>
      <c r="R19" s="397"/>
      <c r="S19" s="397"/>
      <c r="T19" s="397"/>
      <c r="X19" s="399"/>
    </row>
    <row r="20" spans="1:24" s="398" customFormat="1" ht="12.75" customHeight="1">
      <c r="A20" s="390" t="s">
        <v>326</v>
      </c>
      <c r="B20" s="390" t="s">
        <v>327</v>
      </c>
      <c r="C20" s="391">
        <v>1</v>
      </c>
      <c r="D20" s="391">
        <v>140</v>
      </c>
      <c r="E20" s="391">
        <f t="shared" si="0"/>
        <v>141</v>
      </c>
      <c r="F20" s="392" t="str">
        <f t="shared" si="1"/>
        <v>&lt;0.01</v>
      </c>
      <c r="G20" s="391">
        <v>1218</v>
      </c>
      <c r="H20" s="391">
        <v>1011</v>
      </c>
      <c r="I20" s="393">
        <f t="shared" si="2"/>
        <v>8.692857142857143</v>
      </c>
      <c r="J20" s="394">
        <f t="shared" si="3"/>
        <v>7.214285714285714</v>
      </c>
      <c r="K20" s="392">
        <f t="shared" si="4"/>
        <v>0.06274068628757049</v>
      </c>
      <c r="L20" s="392">
        <f t="shared" si="5"/>
        <v>0.05207786029288486</v>
      </c>
      <c r="M20" s="395" t="e">
        <v>#N/A</v>
      </c>
      <c r="N20" s="395">
        <v>3</v>
      </c>
      <c r="O20" s="396">
        <f t="shared" si="6"/>
        <v>83.00492610837439</v>
      </c>
      <c r="P20" s="397"/>
      <c r="Q20" s="397"/>
      <c r="R20" s="397"/>
      <c r="S20" s="397"/>
      <c r="T20" s="397"/>
      <c r="X20" s="399"/>
    </row>
    <row r="21" spans="1:24" s="398" customFormat="1" ht="12.75" customHeight="1">
      <c r="A21" s="390" t="s">
        <v>328</v>
      </c>
      <c r="B21" s="390" t="s">
        <v>329</v>
      </c>
      <c r="C21" s="391">
        <v>5</v>
      </c>
      <c r="D21" s="391">
        <v>103</v>
      </c>
      <c r="E21" s="391">
        <f t="shared" si="0"/>
        <v>108</v>
      </c>
      <c r="F21" s="392" t="str">
        <f t="shared" si="1"/>
        <v>&lt;0.01</v>
      </c>
      <c r="G21" s="391">
        <v>1402</v>
      </c>
      <c r="H21" s="391">
        <v>1247</v>
      </c>
      <c r="I21" s="393">
        <f t="shared" si="2"/>
        <v>13.563106796116505</v>
      </c>
      <c r="J21" s="394">
        <f t="shared" si="3"/>
        <v>12.058252427184467</v>
      </c>
      <c r="K21" s="392">
        <f t="shared" si="4"/>
        <v>0.07221875383840215</v>
      </c>
      <c r="L21" s="392">
        <f t="shared" si="5"/>
        <v>0.06423451215156026</v>
      </c>
      <c r="M21" s="395">
        <v>6</v>
      </c>
      <c r="N21" s="395">
        <v>5</v>
      </c>
      <c r="O21" s="396">
        <f t="shared" si="6"/>
        <v>88.94436519258203</v>
      </c>
      <c r="P21" s="397"/>
      <c r="Q21" s="397"/>
      <c r="R21" s="397"/>
      <c r="S21" s="397"/>
      <c r="T21" s="397"/>
      <c r="X21" s="399"/>
    </row>
    <row r="22" spans="1:24" s="398" customFormat="1" ht="12.75" customHeight="1">
      <c r="A22" s="390" t="s">
        <v>330</v>
      </c>
      <c r="B22" s="390" t="s">
        <v>331</v>
      </c>
      <c r="C22" s="391">
        <v>0</v>
      </c>
      <c r="D22" s="391">
        <v>1</v>
      </c>
      <c r="E22" s="391">
        <f t="shared" si="0"/>
        <v>1</v>
      </c>
      <c r="F22" s="392" t="str">
        <f t="shared" si="1"/>
        <v>&lt;0.01</v>
      </c>
      <c r="G22" s="391">
        <v>19</v>
      </c>
      <c r="H22" s="391">
        <v>19</v>
      </c>
      <c r="I22" s="393">
        <f t="shared" si="2"/>
        <v>19</v>
      </c>
      <c r="J22" s="394">
        <f t="shared" si="3"/>
        <v>19</v>
      </c>
      <c r="K22" s="392" t="str">
        <f t="shared" si="4"/>
        <v>&lt;0.01</v>
      </c>
      <c r="L22" s="392" t="str">
        <f t="shared" si="5"/>
        <v>&lt;0.01</v>
      </c>
      <c r="M22" s="395" t="e">
        <v>#N/A</v>
      </c>
      <c r="N22" s="395">
        <v>19</v>
      </c>
      <c r="O22" s="396">
        <f t="shared" si="6"/>
        <v>100</v>
      </c>
      <c r="P22" s="397"/>
      <c r="Q22" s="397"/>
      <c r="R22" s="397"/>
      <c r="S22" s="397"/>
      <c r="T22" s="397"/>
      <c r="X22" s="399"/>
    </row>
    <row r="23" spans="1:24" s="398" customFormat="1" ht="12" customHeight="1">
      <c r="A23" s="390" t="s">
        <v>332</v>
      </c>
      <c r="B23" s="400" t="s">
        <v>333</v>
      </c>
      <c r="C23" s="391">
        <v>0</v>
      </c>
      <c r="D23" s="391">
        <v>10</v>
      </c>
      <c r="E23" s="391">
        <f t="shared" si="0"/>
        <v>10</v>
      </c>
      <c r="F23" s="392" t="str">
        <f t="shared" si="1"/>
        <v>&lt;0.01</v>
      </c>
      <c r="G23" s="391">
        <v>1147</v>
      </c>
      <c r="H23" s="391">
        <v>1147</v>
      </c>
      <c r="I23" s="393">
        <f t="shared" si="2"/>
        <v>114.7</v>
      </c>
      <c r="J23" s="394">
        <f t="shared" si="3"/>
        <v>114.7</v>
      </c>
      <c r="K23" s="392">
        <f t="shared" si="4"/>
        <v>0.05908338848263</v>
      </c>
      <c r="L23" s="392">
        <f t="shared" si="5"/>
        <v>0.05908338848263</v>
      </c>
      <c r="M23" s="395" t="e">
        <v>#N/A</v>
      </c>
      <c r="N23" s="395">
        <v>7.5</v>
      </c>
      <c r="O23" s="396">
        <f t="shared" si="6"/>
        <v>100</v>
      </c>
      <c r="P23" s="397"/>
      <c r="Q23" s="397"/>
      <c r="R23" s="397"/>
      <c r="S23" s="397"/>
      <c r="T23" s="397"/>
      <c r="X23" s="399"/>
    </row>
    <row r="24" spans="1:24" s="398" customFormat="1" ht="22.5" customHeight="1">
      <c r="A24" s="390" t="s">
        <v>334</v>
      </c>
      <c r="B24" s="400" t="s">
        <v>335</v>
      </c>
      <c r="C24" s="391">
        <v>14</v>
      </c>
      <c r="D24" s="391">
        <v>373</v>
      </c>
      <c r="E24" s="391">
        <f t="shared" si="0"/>
        <v>387</v>
      </c>
      <c r="F24" s="392">
        <f t="shared" si="1"/>
        <v>0.019934848598760078</v>
      </c>
      <c r="G24" s="391">
        <v>4638</v>
      </c>
      <c r="H24" s="391">
        <v>4473</v>
      </c>
      <c r="I24" s="393">
        <f t="shared" si="2"/>
        <v>12.396782841823056</v>
      </c>
      <c r="J24" s="394">
        <f t="shared" si="3"/>
        <v>11.954423592493297</v>
      </c>
      <c r="K24" s="392">
        <f t="shared" si="4"/>
        <v>0.23890911576498514</v>
      </c>
      <c r="L24" s="392">
        <f t="shared" si="5"/>
        <v>0.23040976171125022</v>
      </c>
      <c r="M24" s="395">
        <v>3</v>
      </c>
      <c r="N24" s="395">
        <v>3</v>
      </c>
      <c r="O24" s="396">
        <f t="shared" si="6"/>
        <v>96.44243208279431</v>
      </c>
      <c r="P24" s="397"/>
      <c r="Q24" s="397"/>
      <c r="R24" s="397"/>
      <c r="S24" s="397"/>
      <c r="T24" s="397"/>
      <c r="X24" s="399"/>
    </row>
    <row r="25" spans="1:24" s="398" customFormat="1" ht="11.25" customHeight="1">
      <c r="A25" s="390" t="s">
        <v>336</v>
      </c>
      <c r="B25" s="390" t="s">
        <v>337</v>
      </c>
      <c r="C25" s="391">
        <v>64</v>
      </c>
      <c r="D25" s="391">
        <v>2605</v>
      </c>
      <c r="E25" s="391">
        <f t="shared" si="0"/>
        <v>2669</v>
      </c>
      <c r="F25" s="392">
        <f t="shared" si="1"/>
        <v>0.13748349072374844</v>
      </c>
      <c r="G25" s="391">
        <v>22172</v>
      </c>
      <c r="H25" s="391">
        <v>19670</v>
      </c>
      <c r="I25" s="393">
        <f t="shared" si="2"/>
        <v>8.486756238003839</v>
      </c>
      <c r="J25" s="394">
        <f t="shared" si="3"/>
        <v>7.526295585412668</v>
      </c>
      <c r="K25" s="392">
        <f t="shared" si="4"/>
        <v>1.1421071398752156</v>
      </c>
      <c r="L25" s="392">
        <f t="shared" si="5"/>
        <v>1.0132260256785808</v>
      </c>
      <c r="M25" s="395" t="e">
        <v>#N/A</v>
      </c>
      <c r="N25" s="395">
        <v>3</v>
      </c>
      <c r="O25" s="396">
        <f t="shared" si="6"/>
        <v>88.71549702327259</v>
      </c>
      <c r="P25" s="397"/>
      <c r="Q25" s="397"/>
      <c r="R25" s="397"/>
      <c r="S25" s="397"/>
      <c r="T25" s="397"/>
      <c r="X25" s="401">
        <v>19413239.9893958</v>
      </c>
    </row>
    <row r="26" spans="1:20" ht="12.75" customHeight="1">
      <c r="A26" s="390" t="s">
        <v>338</v>
      </c>
      <c r="B26" s="390" t="s">
        <v>339</v>
      </c>
      <c r="C26" s="391">
        <v>290</v>
      </c>
      <c r="D26" s="391">
        <v>1789</v>
      </c>
      <c r="E26" s="391">
        <f t="shared" si="0"/>
        <v>2079</v>
      </c>
      <c r="F26" s="392">
        <f t="shared" si="1"/>
        <v>0.10709186107705995</v>
      </c>
      <c r="G26" s="391">
        <v>127595</v>
      </c>
      <c r="H26" s="391">
        <v>126740</v>
      </c>
      <c r="I26" s="393">
        <f t="shared" si="2"/>
        <v>71.15986584684181</v>
      </c>
      <c r="J26" s="394">
        <f t="shared" si="3"/>
        <v>70.68194522079374</v>
      </c>
      <c r="K26" s="392">
        <f t="shared" si="4"/>
        <v>6.572576245371556</v>
      </c>
      <c r="L26" s="392">
        <f t="shared" si="5"/>
        <v>6.528534138002202</v>
      </c>
      <c r="M26" s="395">
        <v>4</v>
      </c>
      <c r="N26" s="395">
        <v>4</v>
      </c>
      <c r="O26" s="396">
        <f t="shared" si="6"/>
        <v>99.3299110466711</v>
      </c>
      <c r="P26" s="402"/>
      <c r="Q26" s="402"/>
      <c r="R26" s="402"/>
      <c r="S26" s="402"/>
      <c r="T26" s="402"/>
    </row>
    <row r="27" spans="1:20" ht="10.5" customHeight="1">
      <c r="A27" s="390"/>
      <c r="B27" s="403" t="s">
        <v>291</v>
      </c>
      <c r="C27" s="391">
        <v>0</v>
      </c>
      <c r="D27" s="391">
        <v>76</v>
      </c>
      <c r="E27" s="391">
        <f t="shared" si="0"/>
        <v>76</v>
      </c>
      <c r="F27" s="392" t="str">
        <f t="shared" si="1"/>
        <v>&lt;0.01</v>
      </c>
      <c r="G27" s="391">
        <v>4570</v>
      </c>
      <c r="H27" s="391">
        <v>4310</v>
      </c>
      <c r="I27" s="393">
        <f t="shared" si="2"/>
        <v>60.13157894736842</v>
      </c>
      <c r="J27" s="394">
        <f t="shared" si="3"/>
        <v>56.71052631578947</v>
      </c>
      <c r="K27" s="392">
        <f t="shared" si="4"/>
        <v>0.23540635167011256</v>
      </c>
      <c r="L27" s="392">
        <f t="shared" si="5"/>
        <v>0.2220134301308939</v>
      </c>
      <c r="M27" s="404">
        <v>0</v>
      </c>
      <c r="N27" s="404">
        <v>0</v>
      </c>
      <c r="O27" s="396">
        <f t="shared" si="6"/>
        <v>94.31072210065645</v>
      </c>
      <c r="P27" s="402"/>
      <c r="Q27" s="402"/>
      <c r="R27" s="402"/>
      <c r="S27" s="402"/>
      <c r="T27" s="402"/>
    </row>
    <row r="28" spans="1:20" ht="2.25" customHeight="1">
      <c r="A28" s="405"/>
      <c r="B28" s="406"/>
      <c r="C28" s="407"/>
      <c r="D28" s="408"/>
      <c r="E28" s="408"/>
      <c r="F28" s="409"/>
      <c r="G28" s="410"/>
      <c r="H28" s="410"/>
      <c r="I28" s="411"/>
      <c r="J28" s="410"/>
      <c r="K28" s="409"/>
      <c r="L28" s="409"/>
      <c r="M28" s="412"/>
      <c r="N28" s="412"/>
      <c r="O28" s="396" t="e">
        <f t="shared" si="6"/>
        <v>#DIV/0!</v>
      </c>
      <c r="P28" s="402"/>
      <c r="Q28" s="402"/>
      <c r="R28" s="402"/>
      <c r="S28" s="402"/>
      <c r="T28" s="402"/>
    </row>
    <row r="29" spans="1:20" ht="11.25">
      <c r="A29" s="413" t="s">
        <v>292</v>
      </c>
      <c r="B29" s="414"/>
      <c r="C29" s="415">
        <f>SUM(C7:C27)</f>
        <v>8965</v>
      </c>
      <c r="D29" s="415">
        <f>SUM(D7:D27)</f>
        <v>104080</v>
      </c>
      <c r="E29" s="415">
        <f>SUM(E7:E27)</f>
        <v>113045</v>
      </c>
      <c r="F29" s="416">
        <f>IF((E29*1000/$X$25)&lt;0.01,"&lt;0.01",E29*1000/$X$25)</f>
        <v>5.823087751542205</v>
      </c>
      <c r="G29" s="415">
        <f>SUM(G7:G27)</f>
        <v>2384159</v>
      </c>
      <c r="H29" s="415">
        <f>SUM(H7:H27)</f>
        <v>2346002</v>
      </c>
      <c r="I29" s="417">
        <f>(G29-C29)/D29</f>
        <v>22.820849346656416</v>
      </c>
      <c r="J29" s="417">
        <f>(H29-C29)/D29</f>
        <v>22.45423712528824</v>
      </c>
      <c r="K29" s="416">
        <f>IF((G29*1000/$X$25)&lt;0.01,"&lt;0.01",G29*1000/$X$25)</f>
        <v>122.81097855393082</v>
      </c>
      <c r="L29" s="416">
        <f>IF((H29*1000/$X$25)&lt;0.01,"&lt;0.01",H29*1000/$X$25)</f>
        <v>120.8454642955771</v>
      </c>
      <c r="M29" s="291">
        <v>0</v>
      </c>
      <c r="N29" s="291">
        <v>0</v>
      </c>
      <c r="O29" s="396">
        <f t="shared" si="6"/>
        <v>98.39956143864566</v>
      </c>
      <c r="P29" s="402"/>
      <c r="Q29" s="402"/>
      <c r="R29" s="402"/>
      <c r="S29" s="402"/>
      <c r="T29" s="402"/>
    </row>
    <row r="30" spans="1:20" ht="3" customHeight="1">
      <c r="A30" s="390"/>
      <c r="B30" s="406"/>
      <c r="C30" s="407"/>
      <c r="D30" s="418"/>
      <c r="E30" s="408"/>
      <c r="F30" s="419"/>
      <c r="G30" s="420"/>
      <c r="H30" s="420"/>
      <c r="I30" s="421"/>
      <c r="J30" s="422"/>
      <c r="K30" s="421"/>
      <c r="L30" s="423"/>
      <c r="O30" s="402"/>
      <c r="P30" s="402"/>
      <c r="Q30" s="402"/>
      <c r="R30" s="402"/>
      <c r="S30" s="402"/>
      <c r="T30" s="402"/>
    </row>
    <row r="31" spans="1:14" ht="18" customHeight="1">
      <c r="A31" s="424"/>
      <c r="B31" s="425"/>
      <c r="C31" s="426" t="s">
        <v>278</v>
      </c>
      <c r="D31" s="427"/>
      <c r="E31" s="427"/>
      <c r="F31" s="427"/>
      <c r="G31" s="427"/>
      <c r="H31" s="427"/>
      <c r="I31" s="427"/>
      <c r="J31" s="427"/>
      <c r="K31" s="427"/>
      <c r="L31" s="427"/>
      <c r="M31" s="386"/>
      <c r="N31" s="386"/>
    </row>
    <row r="32" spans="1:12" ht="3" customHeight="1">
      <c r="A32" s="428"/>
      <c r="B32" s="429"/>
      <c r="C32" s="430"/>
      <c r="D32" s="389"/>
      <c r="E32" s="378"/>
      <c r="F32" s="389"/>
      <c r="G32" s="389"/>
      <c r="H32" s="389"/>
      <c r="I32" s="421"/>
      <c r="J32" s="389"/>
      <c r="K32" s="389"/>
      <c r="L32" s="389"/>
    </row>
    <row r="33" spans="1:14" s="398" customFormat="1" ht="10.5" customHeight="1">
      <c r="A33" s="397" t="s">
        <v>308</v>
      </c>
      <c r="B33" s="397" t="s">
        <v>309</v>
      </c>
      <c r="C33" s="431">
        <v>12591</v>
      </c>
      <c r="D33" s="431">
        <v>56315</v>
      </c>
      <c r="E33" s="391">
        <f>SUM(C33:D33)</f>
        <v>68906</v>
      </c>
      <c r="F33" s="392">
        <f>IF((E33*1000/$X$25)&lt;0.01,"&lt;0.01",E33*1000/$X$25)</f>
        <v>3.54943327531308</v>
      </c>
      <c r="G33" s="431">
        <v>475567</v>
      </c>
      <c r="H33" s="432" t="s">
        <v>17</v>
      </c>
      <c r="I33" s="433">
        <f>(G33-C33)/D33</f>
        <v>8.22118440912723</v>
      </c>
      <c r="J33" s="432" t="s">
        <v>17</v>
      </c>
      <c r="K33" s="392">
        <f>IF((G33*1000/$X$25)&lt;0.01,"&lt;0.01",G33*1000/$X$25)</f>
        <v>24.497044298621535</v>
      </c>
      <c r="L33" s="432" t="s">
        <v>17</v>
      </c>
      <c r="M33" s="395">
        <v>3</v>
      </c>
      <c r="N33" s="434" t="s">
        <v>17</v>
      </c>
    </row>
    <row r="34" spans="1:14" s="398" customFormat="1" ht="12.75" customHeight="1">
      <c r="A34" s="397" t="s">
        <v>310</v>
      </c>
      <c r="B34" s="397" t="s">
        <v>311</v>
      </c>
      <c r="C34" s="431">
        <v>78</v>
      </c>
      <c r="D34" s="431">
        <v>6504</v>
      </c>
      <c r="E34" s="391">
        <f>SUM(C34:D34)</f>
        <v>6582</v>
      </c>
      <c r="F34" s="392">
        <f>IF((E34*1000/$X$25)&lt;0.01,"&lt;0.01",E34*1000/$X$25)</f>
        <v>0.33904695988898925</v>
      </c>
      <c r="G34" s="431">
        <v>70108</v>
      </c>
      <c r="H34" s="432" t="s">
        <v>17</v>
      </c>
      <c r="I34" s="433">
        <f>(G34-C34)/D34</f>
        <v>10.767220172201721</v>
      </c>
      <c r="J34" s="432" t="s">
        <v>17</v>
      </c>
      <c r="K34" s="392">
        <f>IF((G34*1000/$X$25)&lt;0.01,"&lt;0.01",G34*1000/$X$25)</f>
        <v>3.6113497818136215</v>
      </c>
      <c r="L34" s="432" t="s">
        <v>17</v>
      </c>
      <c r="M34" s="395">
        <v>2</v>
      </c>
      <c r="N34" s="434" t="s">
        <v>17</v>
      </c>
    </row>
    <row r="35" spans="1:14" s="398" customFormat="1" ht="12.75" customHeight="1">
      <c r="A35" s="397" t="s">
        <v>328</v>
      </c>
      <c r="B35" s="397" t="s">
        <v>329</v>
      </c>
      <c r="C35" s="431">
        <v>111</v>
      </c>
      <c r="D35" s="431">
        <v>1788</v>
      </c>
      <c r="E35" s="391">
        <f>SUM(C35:D35)</f>
        <v>1899</v>
      </c>
      <c r="F35" s="392">
        <f>IF((E35*1000/$X$25)&lt;0.01,"&lt;0.01",E35*1000/$X$25)</f>
        <v>0.0978198384729855</v>
      </c>
      <c r="G35" s="431">
        <v>7127</v>
      </c>
      <c r="H35" s="432" t="s">
        <v>17</v>
      </c>
      <c r="I35" s="433">
        <f>(G35-C35)/D35</f>
        <v>3.923937360178971</v>
      </c>
      <c r="J35" s="432" t="s">
        <v>17</v>
      </c>
      <c r="K35" s="392">
        <f>IF((G35*1000/$X$25)&lt;0.01,"&lt;0.01",G35*1000/$X$25)</f>
        <v>0.3671205838846591</v>
      </c>
      <c r="L35" s="432" t="s">
        <v>17</v>
      </c>
      <c r="M35" s="395">
        <v>4</v>
      </c>
      <c r="N35" s="434" t="s">
        <v>17</v>
      </c>
    </row>
    <row r="36" spans="1:14" s="398" customFormat="1" ht="22.5" customHeight="1">
      <c r="A36" s="397" t="s">
        <v>334</v>
      </c>
      <c r="B36" s="435" t="s">
        <v>335</v>
      </c>
      <c r="C36" s="431">
        <v>78</v>
      </c>
      <c r="D36" s="431">
        <v>472</v>
      </c>
      <c r="E36" s="391">
        <f>SUM(C36:D36)</f>
        <v>550</v>
      </c>
      <c r="F36" s="392">
        <f>IF((E36*1000/$X$25)&lt;0.01,"&lt;0.01",E36*1000/$X$25)</f>
        <v>0.02833118017911639</v>
      </c>
      <c r="G36" s="431">
        <v>2454</v>
      </c>
      <c r="H36" s="432" t="s">
        <v>17</v>
      </c>
      <c r="I36" s="433">
        <f>(G36-C36)/D36</f>
        <v>5.033898305084746</v>
      </c>
      <c r="J36" s="432" t="s">
        <v>17</v>
      </c>
      <c r="K36" s="392">
        <f>IF((G36*1000/$X$25)&lt;0.01,"&lt;0.01",G36*1000/$X$25)</f>
        <v>0.1264085748355484</v>
      </c>
      <c r="L36" s="432" t="s">
        <v>17</v>
      </c>
      <c r="M36" s="395">
        <v>0</v>
      </c>
      <c r="N36" s="434" t="s">
        <v>17</v>
      </c>
    </row>
    <row r="37" spans="1:14" s="398" customFormat="1" ht="12.75" customHeight="1">
      <c r="A37" s="397" t="s">
        <v>338</v>
      </c>
      <c r="B37" s="397" t="s">
        <v>339</v>
      </c>
      <c r="C37" s="431">
        <v>71</v>
      </c>
      <c r="D37" s="431">
        <v>1116</v>
      </c>
      <c r="E37" s="391">
        <f>SUM(C37:D37)</f>
        <v>1187</v>
      </c>
      <c r="F37" s="392">
        <f>IF((E37*1000/$X$25)&lt;0.01,"&lt;0.01",E37*1000/$X$25)</f>
        <v>0.061143837950202104</v>
      </c>
      <c r="G37" s="431">
        <v>7255</v>
      </c>
      <c r="H37" s="432" t="s">
        <v>17</v>
      </c>
      <c r="I37" s="433">
        <f>(G37-C37)/D37</f>
        <v>6.437275985663082</v>
      </c>
      <c r="J37" s="432" t="s">
        <v>17</v>
      </c>
      <c r="K37" s="392">
        <f>IF((G37*1000/$X$25)&lt;0.01,"&lt;0.01",G37*1000/$X$25)</f>
        <v>0.37371402218088984</v>
      </c>
      <c r="L37" s="432" t="s">
        <v>17</v>
      </c>
      <c r="M37" s="395">
        <v>0</v>
      </c>
      <c r="N37" s="434" t="s">
        <v>17</v>
      </c>
    </row>
    <row r="38" spans="1:13" ht="3" customHeight="1">
      <c r="A38" s="402"/>
      <c r="B38" s="436"/>
      <c r="C38" s="437"/>
      <c r="D38" s="437"/>
      <c r="E38" s="407"/>
      <c r="F38" s="437"/>
      <c r="G38" s="437"/>
      <c r="H38" s="438"/>
      <c r="I38" s="421"/>
      <c r="J38" s="438"/>
      <c r="K38" s="439"/>
      <c r="L38" s="438"/>
      <c r="M38" s="291"/>
    </row>
    <row r="39" spans="1:14" ht="12.75" customHeight="1">
      <c r="A39" s="440" t="s">
        <v>293</v>
      </c>
      <c r="B39" s="440"/>
      <c r="C39" s="441">
        <f>SUM(C33:C38)</f>
        <v>12929</v>
      </c>
      <c r="D39" s="441">
        <f>SUM(D33:D38)</f>
        <v>66195</v>
      </c>
      <c r="E39" s="442">
        <f>SUM(E33:E38)</f>
        <v>79124</v>
      </c>
      <c r="F39" s="416">
        <f>IF((E39*1000/$X$25)&lt;0.01,"&lt;0.01",E39*1000/$X$25)</f>
        <v>4.075775091804373</v>
      </c>
      <c r="G39" s="441">
        <f>SUM(G33:G38)</f>
        <v>562511</v>
      </c>
      <c r="H39" s="443" t="s">
        <v>17</v>
      </c>
      <c r="I39" s="444">
        <f>(G39-C39)/D39</f>
        <v>8.302469975073645</v>
      </c>
      <c r="J39" s="443" t="s">
        <v>17</v>
      </c>
      <c r="K39" s="416">
        <f>IF((G39*1000/$X$25)&lt;0.01,"&lt;0.01",G39*1000/$X$25)</f>
        <v>28.975637261336253</v>
      </c>
      <c r="L39" s="443" t="s">
        <v>17</v>
      </c>
      <c r="M39" s="291">
        <v>0</v>
      </c>
      <c r="N39" s="445" t="s">
        <v>17</v>
      </c>
    </row>
    <row r="40" spans="1:14" ht="3" customHeight="1">
      <c r="A40" s="440"/>
      <c r="B40" s="440"/>
      <c r="C40" s="441"/>
      <c r="D40" s="441"/>
      <c r="E40" s="442"/>
      <c r="F40" s="441"/>
      <c r="G40" s="441"/>
      <c r="H40" s="446"/>
      <c r="I40" s="444"/>
      <c r="J40" s="446"/>
      <c r="K40" s="439"/>
      <c r="L40" s="446"/>
      <c r="M40" s="447"/>
      <c r="N40" s="446"/>
    </row>
    <row r="41" spans="1:14" ht="11.25">
      <c r="A41" s="448" t="s">
        <v>15</v>
      </c>
      <c r="B41" s="440"/>
      <c r="C41" s="449">
        <f>C39+C29</f>
        <v>21894</v>
      </c>
      <c r="D41" s="449">
        <f>D39+D29</f>
        <v>170275</v>
      </c>
      <c r="E41" s="450">
        <f>E39+E29</f>
        <v>192169</v>
      </c>
      <c r="F41" s="451">
        <f>IF((E41*1000/$X$25)&lt;0.01,"&lt;0.01",E41*1000/$X$25)</f>
        <v>9.898862843346578</v>
      </c>
      <c r="G41" s="449">
        <f>G39+G29</f>
        <v>2946670</v>
      </c>
      <c r="H41" s="443" t="s">
        <v>17</v>
      </c>
      <c r="I41" s="452">
        <f>(G41-C41)/D41</f>
        <v>17.176778740273086</v>
      </c>
      <c r="J41" s="443" t="s">
        <v>17</v>
      </c>
      <c r="K41" s="451">
        <f>IF((G41*1000/$X$25)&lt;0.01,"&lt;0.01",G41*1000/$X$25)</f>
        <v>151.78661581526708</v>
      </c>
      <c r="L41" s="443" t="s">
        <v>17</v>
      </c>
      <c r="M41" s="447"/>
      <c r="N41" s="443" t="s">
        <v>17</v>
      </c>
    </row>
    <row r="42" spans="1:14" ht="3" customHeight="1">
      <c r="A42" s="453"/>
      <c r="B42" s="369"/>
      <c r="C42" s="454"/>
      <c r="D42" s="454"/>
      <c r="E42" s="455"/>
      <c r="F42" s="369"/>
      <c r="G42" s="369"/>
      <c r="H42" s="369"/>
      <c r="I42" s="456"/>
      <c r="J42" s="369"/>
      <c r="K42" s="369"/>
      <c r="L42" s="369"/>
      <c r="M42" s="457"/>
      <c r="N42" s="369"/>
    </row>
    <row r="43" spans="1:10" ht="5.25" customHeight="1">
      <c r="A43" s="458"/>
      <c r="B43" s="459"/>
      <c r="C43" s="460"/>
      <c r="D43" s="461"/>
      <c r="E43" s="407"/>
      <c r="F43" s="459"/>
      <c r="G43" s="459"/>
      <c r="H43" s="459"/>
      <c r="I43" s="459"/>
      <c r="J43" s="459"/>
    </row>
    <row r="44" spans="1:10" ht="9" customHeight="1">
      <c r="A44" s="462" t="s">
        <v>294</v>
      </c>
      <c r="B44" s="459"/>
      <c r="C44" s="461"/>
      <c r="D44" s="460"/>
      <c r="E44" s="463"/>
      <c r="F44" s="459"/>
      <c r="G44" s="459"/>
      <c r="H44" s="459"/>
      <c r="I44" s="459"/>
      <c r="J44" s="459"/>
    </row>
    <row r="45" ht="9" customHeight="1">
      <c r="A45" s="464" t="s">
        <v>295</v>
      </c>
    </row>
    <row r="47" ht="11.25">
      <c r="C47" s="367">
        <f>E33/E39</f>
        <v>0.8708609271523179</v>
      </c>
    </row>
    <row r="48" ht="11.25">
      <c r="N48" s="465"/>
    </row>
  </sheetData>
  <mergeCells count="13">
    <mergeCell ref="N3:N4"/>
    <mergeCell ref="M3:M4"/>
    <mergeCell ref="A1:K1"/>
    <mergeCell ref="C3:E3"/>
    <mergeCell ref="C5:L5"/>
    <mergeCell ref="C31:L31"/>
    <mergeCell ref="F3:F4"/>
    <mergeCell ref="G3:G4"/>
    <mergeCell ref="H3:H4"/>
    <mergeCell ref="I3:I4"/>
    <mergeCell ref="J3:J4"/>
    <mergeCell ref="K3:K4"/>
    <mergeCell ref="L3:L4"/>
  </mergeCells>
  <printOptions/>
  <pageMargins left="0.9448818897637796" right="0.87" top="0.75" bottom="0.7874015748031497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rawardam</dc:creator>
  <cp:keywords/>
  <dc:description/>
  <cp:lastModifiedBy>rawardam</cp:lastModifiedBy>
  <dcterms:created xsi:type="dcterms:W3CDTF">2005-02-23T06:38:58Z</dcterms:created>
  <dcterms:modified xsi:type="dcterms:W3CDTF">2005-02-23T06:43:08Z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